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rque4\OneDrive - Sempra Energy\User Folders\Desktop\"/>
    </mc:Choice>
  </mc:AlternateContent>
  <xr:revisionPtr revIDLastSave="0" documentId="10_ncr:100000_{204DD558-7870-47B3-8166-13AD72A71E7E}" xr6:coauthVersionLast="31" xr6:coauthVersionMax="31" xr10:uidLastSave="{00000000-0000-0000-0000-000000000000}"/>
  <bookViews>
    <workbookView xWindow="0" yWindow="0" windowWidth="23040" windowHeight="9090" xr2:uid="{00000000-000D-0000-FFFF-FFFF00000000}"/>
  </bookViews>
  <sheets>
    <sheet name="Measure Summary Table" sheetId="5" r:id="rId1"/>
    <sheet name="WP Gas Calcs 1.2gpm base" sheetId="4" r:id="rId2"/>
  </sheets>
  <definedNames>
    <definedName name="_Toc343841380" localSheetId="1">'WP Gas Calcs 1.2gpm base'!#REF!</definedName>
    <definedName name="_Toc343841381" localSheetId="1">'WP Gas Calcs 1.2gpm base'!#REF!</definedName>
  </definedNames>
  <calcPr calcId="17901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0" i="5" l="1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19" i="5"/>
  <c r="Z4" i="5"/>
  <c r="Z5" i="5"/>
  <c r="Z6" i="5"/>
  <c r="Z7" i="5"/>
  <c r="Z8" i="5"/>
  <c r="Z9" i="5"/>
  <c r="Z10" i="5"/>
  <c r="Z11" i="5"/>
  <c r="Z12" i="5"/>
  <c r="Z13" i="5"/>
  <c r="Z14" i="5"/>
  <c r="Z15" i="5"/>
  <c r="Z16" i="5"/>
  <c r="Z17" i="5"/>
  <c r="Z18" i="5"/>
  <c r="Z3" i="5"/>
  <c r="Y34" i="5"/>
  <c r="Y33" i="5"/>
  <c r="Y32" i="5"/>
  <c r="Y31" i="5"/>
  <c r="Y30" i="5"/>
  <c r="Y29" i="5"/>
  <c r="Y28" i="5"/>
  <c r="Y27" i="5"/>
  <c r="Y26" i="5"/>
  <c r="Y25" i="5"/>
  <c r="Y24" i="5"/>
  <c r="Y23" i="5"/>
  <c r="Y22" i="5"/>
  <c r="Y21" i="5"/>
  <c r="Y20" i="5"/>
  <c r="Y19" i="5"/>
  <c r="V4" i="5"/>
  <c r="V5" i="5"/>
  <c r="V6" i="5"/>
  <c r="V7" i="5"/>
  <c r="V8" i="5"/>
  <c r="V9" i="5"/>
  <c r="V10" i="5"/>
  <c r="V11" i="5"/>
  <c r="V12" i="5"/>
  <c r="V13" i="5"/>
  <c r="V14" i="5"/>
  <c r="V15" i="5"/>
  <c r="V16" i="5"/>
  <c r="V17" i="5"/>
  <c r="V18" i="5"/>
  <c r="V3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3" i="5"/>
  <c r="V34" i="5"/>
  <c r="V19" i="5"/>
  <c r="Y4" i="5"/>
  <c r="Y5" i="5"/>
  <c r="Y6" i="5"/>
  <c r="Y7" i="5"/>
  <c r="Y8" i="5"/>
  <c r="Y9" i="5"/>
  <c r="Y10" i="5"/>
  <c r="Y11" i="5"/>
  <c r="Y12" i="5"/>
  <c r="Y13" i="5"/>
  <c r="Y14" i="5"/>
  <c r="Y15" i="5"/>
  <c r="Y16" i="5"/>
  <c r="Y17" i="5"/>
  <c r="Y18" i="5"/>
  <c r="Y3" i="5"/>
  <c r="B5" i="4"/>
  <c r="B13" i="4"/>
  <c r="D5" i="4"/>
  <c r="D13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C5" i="4"/>
  <c r="C13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G39" i="4"/>
  <c r="E39" i="4"/>
  <c r="D39" i="4"/>
  <c r="G38" i="4"/>
  <c r="E38" i="4"/>
  <c r="D38" i="4"/>
  <c r="G37" i="4"/>
  <c r="E37" i="4"/>
  <c r="D37" i="4"/>
  <c r="G36" i="4"/>
  <c r="E36" i="4"/>
  <c r="D36" i="4"/>
  <c r="G35" i="4"/>
  <c r="E35" i="4"/>
  <c r="D35" i="4"/>
  <c r="G34" i="4"/>
  <c r="E34" i="4"/>
  <c r="D34" i="4"/>
  <c r="G33" i="4"/>
  <c r="E33" i="4"/>
  <c r="D33" i="4"/>
  <c r="G32" i="4"/>
  <c r="E32" i="4"/>
  <c r="D32" i="4"/>
  <c r="G31" i="4"/>
  <c r="E31" i="4"/>
  <c r="D31" i="4"/>
  <c r="G30" i="4"/>
  <c r="E30" i="4"/>
  <c r="D30" i="4"/>
  <c r="G29" i="4"/>
  <c r="E29" i="4"/>
  <c r="D29" i="4"/>
  <c r="G28" i="4"/>
  <c r="E28" i="4"/>
  <c r="D28" i="4"/>
  <c r="G27" i="4"/>
  <c r="E27" i="4"/>
  <c r="D27" i="4"/>
  <c r="G26" i="4"/>
  <c r="E26" i="4"/>
  <c r="D26" i="4"/>
  <c r="G25" i="4"/>
  <c r="E25" i="4"/>
  <c r="D25" i="4"/>
  <c r="G24" i="4"/>
  <c r="E24" i="4"/>
  <c r="D24" i="4"/>
  <c r="G23" i="4"/>
  <c r="E23" i="4"/>
  <c r="D23" i="4"/>
  <c r="G22" i="4"/>
  <c r="E22" i="4"/>
  <c r="D22" i="4"/>
  <c r="G21" i="4"/>
  <c r="E21" i="4"/>
  <c r="D21" i="4"/>
  <c r="G20" i="4"/>
  <c r="E20" i="4"/>
  <c r="D20" i="4"/>
  <c r="G19" i="4"/>
  <c r="E19" i="4"/>
  <c r="D19" i="4"/>
  <c r="B14" i="4"/>
  <c r="D14" i="4"/>
  <c r="D15" i="4"/>
  <c r="C14" i="4"/>
  <c r="C15" i="4"/>
  <c r="B9" i="4"/>
  <c r="B11" i="4"/>
  <c r="D11" i="4"/>
  <c r="D12" i="4"/>
  <c r="C11" i="4"/>
  <c r="C12" i="4"/>
</calcChain>
</file>

<file path=xl/sharedStrings.xml><?xml version="1.0" encoding="utf-8"?>
<sst xmlns="http://schemas.openxmlformats.org/spreadsheetml/2006/main" count="592" uniqueCount="111">
  <si>
    <t>Baseline</t>
  </si>
  <si>
    <t>Case</t>
  </si>
  <si>
    <t>Force Category (ozf)</t>
  </si>
  <si>
    <t>5+</t>
  </si>
  <si>
    <t>Measure</t>
  </si>
  <si>
    <t>Reference</t>
  </si>
  <si>
    <t>The number of annual operating days is equal to the results from previous evaluation studies of installed PRSV units in California, and is 365 days per year [3]</t>
  </si>
  <si>
    <t>The average efficiency for the water heating unit equal to those from several evaluation studies, and is 70% [3,6]</t>
  </si>
  <si>
    <t xml:space="preserve"> density of water is 8.33 (lbm/gal);  specific heat of water is 1.0 (btu/lbm-°F)</t>
  </si>
  <si>
    <t>DOE 2019 for baseline and CEE for measure</t>
  </si>
  <si>
    <t>gpm x 60 min</t>
  </si>
  <si>
    <t>Mix - Supply</t>
  </si>
  <si>
    <t>Baseline - Measure</t>
  </si>
  <si>
    <t>1 CCF = 748 gal</t>
  </si>
  <si>
    <t>Gal/day x Days/yr</t>
  </si>
  <si>
    <t>1.5.1 Pre-Rinse Spray Valve Programs: How Are They Really Doing?</t>
  </si>
  <si>
    <t>Utility</t>
  </si>
  <si>
    <t>Climate Zone</t>
  </si>
  <si>
    <t>Avg Groundwater Temperature (°F)</t>
  </si>
  <si>
    <t>Annual Energy Savings (Therms/yr) 4.0 – 5.0 ozf</t>
  </si>
  <si>
    <t>Annual Energy Savings (Therms/yr) &gt; 5.0 ozf</t>
  </si>
  <si>
    <t>PG&amp;E</t>
  </si>
  <si>
    <t>CZ01</t>
  </si>
  <si>
    <t>CZ02</t>
  </si>
  <si>
    <t>CZ03</t>
  </si>
  <si>
    <t>PG&amp;E/SoCalGas</t>
  </si>
  <si>
    <t>CZ04</t>
  </si>
  <si>
    <t>CZ05</t>
  </si>
  <si>
    <t>SoCalGas/SDG&amp;E/SCE</t>
  </si>
  <si>
    <t>CZ06</t>
  </si>
  <si>
    <t>SoCalGas/SDG&amp;E</t>
  </si>
  <si>
    <t>CZ07</t>
  </si>
  <si>
    <t>CZ08</t>
  </si>
  <si>
    <t>SoCalGas/SCE</t>
  </si>
  <si>
    <t>CZ09</t>
  </si>
  <si>
    <t>CZ10</t>
  </si>
  <si>
    <t>CZ11</t>
  </si>
  <si>
    <t>CZ12</t>
  </si>
  <si>
    <t>PG&amp;E/SoCalGas/SCE</t>
  </si>
  <si>
    <t>CZ13</t>
  </si>
  <si>
    <t>CZ14</t>
  </si>
  <si>
    <t>CZ15</t>
  </si>
  <si>
    <t>CZ16</t>
  </si>
  <si>
    <t>SoCalGas</t>
  </si>
  <si>
    <t>SDG&amp;E</t>
  </si>
  <si>
    <t>SCE</t>
  </si>
  <si>
    <t>Average of all Climate Zones</t>
  </si>
  <si>
    <t>delta T</t>
  </si>
  <si>
    <t>gal saved/yr 5+ozf</t>
  </si>
  <si>
    <t>&lt;5</t>
  </si>
  <si>
    <t>-</t>
  </si>
  <si>
    <t>gal saved/yr &lt;5ozf</t>
  </si>
  <si>
    <t>all</t>
  </si>
  <si>
    <t>Flow Rate (gpm)</t>
  </si>
  <si>
    <t>Operating Hours per Day (h/day)</t>
  </si>
  <si>
    <t>Daily Water Use (gal/day)</t>
  </si>
  <si>
    <t>Operating Days per Year (days/yr)</t>
  </si>
  <si>
    <r>
      <t>Temperature Mixed H</t>
    </r>
    <r>
      <rPr>
        <vertAlign val="sub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>O (°F)</t>
    </r>
  </si>
  <si>
    <r>
      <t>Temperature Supply H</t>
    </r>
    <r>
      <rPr>
        <vertAlign val="sub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>0 (°F)</t>
    </r>
  </si>
  <si>
    <t>Temperature Rise in Water Heater (°F)</t>
  </si>
  <si>
    <t>Water Heater Efficiency</t>
  </si>
  <si>
    <t>Annual Energy Use (Therms/yr)</t>
  </si>
  <si>
    <t>Annual Energy Savings (Therms/yr)</t>
  </si>
  <si>
    <t>Annual Water Use (gal/yr)</t>
  </si>
  <si>
    <t>Annual Water Use (CCF/yr)</t>
  </si>
  <si>
    <t>Annual Water Savings (CCF/yr)</t>
  </si>
  <si>
    <t>Descriptors</t>
  </si>
  <si>
    <t>Above Preexisting/Customer-Average Savings</t>
  </si>
  <si>
    <t>Above Code/Standard Savings</t>
  </si>
  <si>
    <t>Cost</t>
  </si>
  <si>
    <t>Measure ID</t>
  </si>
  <si>
    <t>Measure Description</t>
  </si>
  <si>
    <t>Pre-Existing Description</t>
  </si>
  <si>
    <t>Code/Standard Description</t>
  </si>
  <si>
    <t>Sector</t>
  </si>
  <si>
    <t>App Types</t>
  </si>
  <si>
    <t>Delivery Methods</t>
  </si>
  <si>
    <t>EUL ID</t>
  </si>
  <si>
    <t>RUL</t>
  </si>
  <si>
    <t>NTR ID</t>
  </si>
  <si>
    <t>GSIA ID</t>
  </si>
  <si>
    <t>Building Type</t>
  </si>
  <si>
    <t>Building Vintage</t>
  </si>
  <si>
    <t>Building Location</t>
  </si>
  <si>
    <t>Building HVAC</t>
  </si>
  <si>
    <t>Norm Unit</t>
  </si>
  <si>
    <t>Kwh/unit</t>
  </si>
  <si>
    <t>Kw/unit</t>
  </si>
  <si>
    <t>therm/unit</t>
  </si>
  <si>
    <t>kWh/unit</t>
  </si>
  <si>
    <t>kw/unit</t>
  </si>
  <si>
    <t>Code/Standard ($/unit)</t>
  </si>
  <si>
    <t>Measure ($unit)</t>
  </si>
  <si>
    <t>Incremental Measure ($/unit)</t>
  </si>
  <si>
    <t>WPSCGNRWH121113A_Rev04_Msr002</t>
  </si>
  <si>
    <t>WPSCGNRWH121113A_Rev04_Msr001</t>
  </si>
  <si>
    <t>Pre-Rinse Spray Valve w/ gpm = 0.75 ≤ x ≤ 1.07</t>
  </si>
  <si>
    <t>N/A</t>
  </si>
  <si>
    <t>Pre-Rinse Spray Valve w/ 1.20 gpm</t>
  </si>
  <si>
    <t>Com</t>
  </si>
  <si>
    <t>NR/NC</t>
  </si>
  <si>
    <t>DnDeemed / DnDeemDI / UpDeemed</t>
  </si>
  <si>
    <t xml:space="preserve">Cook-LowPreRinse </t>
  </si>
  <si>
    <t>Com-Default&gt;2yrs</t>
  </si>
  <si>
    <t>Def-GSIA</t>
  </si>
  <si>
    <t>Any</t>
  </si>
  <si>
    <t>Ex</t>
  </si>
  <si>
    <t>cWtd</t>
  </si>
  <si>
    <t>Each</t>
  </si>
  <si>
    <t>Pre-Rinse Spray Valve w/ gpm &lt; 0.75 gpm</t>
  </si>
  <si>
    <t>Water Savings (gal/Year)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</si>
</sst>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_(* #,##0.0_);_(* \(#,##0.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vertAlign val="subscript"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gray125">
        <bgColor rgb="FFE5E5E5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horizontal="left" vertical="center" indent="11"/>
    </xf>
    <xf numFmtId="0" fontId="2" fillId="0" borderId="0" xfId="0" applyFont="1" applyAlignment="1">
      <alignment horizontal="left" vertical="center" indent="14"/>
    </xf>
    <xf numFmtId="0" fontId="3" fillId="0" borderId="0" xfId="0" applyFont="1" applyBorder="1" applyAlignment="1">
      <alignment vertical="center"/>
    </xf>
    <xf numFmtId="0" fontId="0" fillId="0" borderId="0" xfId="0" applyBorder="1"/>
    <xf numFmtId="0" fontId="4" fillId="3" borderId="5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0" fillId="0" borderId="2" xfId="0" applyBorder="1"/>
    <xf numFmtId="0" fontId="4" fillId="0" borderId="2" xfId="0" applyFont="1" applyBorder="1" applyAlignment="1">
      <alignment horizontal="center" vertical="center"/>
    </xf>
    <xf numFmtId="165" fontId="0" fillId="0" borderId="0" xfId="0" applyNumberFormat="1"/>
    <xf numFmtId="166" fontId="5" fillId="0" borderId="2" xfId="0" applyNumberFormat="1" applyFont="1" applyBorder="1" applyAlignment="1">
      <alignment horizontal="center" vertical="center" wrapText="1"/>
    </xf>
    <xf numFmtId="43" fontId="0" fillId="0" borderId="0" xfId="0" applyNumberFormat="1"/>
    <xf numFmtId="0" fontId="3" fillId="0" borderId="4" xfId="0" applyFont="1" applyBorder="1" applyAlignment="1">
      <alignment vertical="center"/>
    </xf>
    <xf numFmtId="0" fontId="0" fillId="0" borderId="4" xfId="0" applyBorder="1"/>
    <xf numFmtId="0" fontId="4" fillId="4" borderId="7" xfId="0" applyFont="1" applyFill="1" applyBorder="1" applyAlignment="1">
      <alignment vertical="center" wrapText="1"/>
    </xf>
    <xf numFmtId="0" fontId="4" fillId="5" borderId="7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164" fontId="7" fillId="0" borderId="7" xfId="0" applyNumberFormat="1" applyFont="1" applyBorder="1" applyAlignment="1">
      <alignment horizontal="center"/>
    </xf>
    <xf numFmtId="0" fontId="4" fillId="0" borderId="7" xfId="0" applyFont="1" applyBorder="1" applyAlignment="1">
      <alignment vertical="center" wrapText="1"/>
    </xf>
    <xf numFmtId="0" fontId="8" fillId="0" borderId="7" xfId="0" applyFont="1" applyBorder="1" applyAlignment="1">
      <alignment horizontal="center"/>
    </xf>
    <xf numFmtId="164" fontId="8" fillId="0" borderId="7" xfId="0" applyNumberFormat="1" applyFont="1" applyBorder="1" applyAlignment="1">
      <alignment horizontal="center"/>
    </xf>
    <xf numFmtId="43" fontId="7" fillId="0" borderId="7" xfId="1" applyFont="1" applyBorder="1" applyAlignment="1"/>
    <xf numFmtId="43" fontId="7" fillId="0" borderId="7" xfId="1" applyNumberFormat="1" applyFont="1" applyBorder="1" applyAlignment="1"/>
    <xf numFmtId="43" fontId="8" fillId="0" borderId="7" xfId="0" applyNumberFormat="1" applyFont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2" fontId="8" fillId="0" borderId="7" xfId="0" applyNumberFormat="1" applyFont="1" applyFill="1" applyBorder="1" applyAlignment="1">
      <alignment horizontal="center"/>
    </xf>
    <xf numFmtId="165" fontId="7" fillId="0" borderId="7" xfId="1" applyNumberFormat="1" applyFont="1" applyBorder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9" fillId="6" borderId="0" xfId="0" applyFont="1" applyFill="1" applyAlignment="1">
      <alignment horizontal="left" vertical="center"/>
    </xf>
    <xf numFmtId="0" fontId="9" fillId="6" borderId="11" xfId="0" applyFont="1" applyFill="1" applyBorder="1" applyAlignment="1">
      <alignment horizontal="left" vertical="center"/>
    </xf>
    <xf numFmtId="0" fontId="9" fillId="6" borderId="11" xfId="0" applyFont="1" applyFill="1" applyBorder="1" applyAlignment="1">
      <alignment horizontal="center" vertical="center"/>
    </xf>
    <xf numFmtId="44" fontId="0" fillId="0" borderId="0" xfId="2" applyFont="1"/>
    <xf numFmtId="0" fontId="9" fillId="0" borderId="3" xfId="0" applyFont="1" applyBorder="1"/>
    <xf numFmtId="0" fontId="9" fillId="0" borderId="0" xfId="0" applyFont="1"/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FF9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4A89F-93BC-4406-81AC-A26A3BE32BBE}">
  <dimension ref="A1:Z34"/>
  <sheetViews>
    <sheetView tabSelected="1" topLeftCell="K1" workbookViewId="0">
      <selection activeCell="AC3" sqref="AC3"/>
    </sheetView>
  </sheetViews>
  <sheetFormatPr defaultRowHeight="15" x14ac:dyDescent="0.25"/>
  <cols>
    <col min="1" max="1" width="34.85546875" bestFit="1" customWidth="1"/>
    <col min="2" max="2" width="42.28515625" bestFit="1" customWidth="1"/>
    <col min="3" max="3" width="22.5703125" bestFit="1" customWidth="1"/>
    <col min="4" max="4" width="32.140625" bestFit="1" customWidth="1"/>
    <col min="5" max="5" width="6.5703125" bestFit="1" customWidth="1"/>
    <col min="6" max="6" width="10.140625" bestFit="1" customWidth="1"/>
    <col min="7" max="7" width="34.85546875" bestFit="1" customWidth="1"/>
    <col min="8" max="8" width="18.28515625" bestFit="1" customWidth="1"/>
    <col min="9" max="9" width="4.42578125" bestFit="1" customWidth="1"/>
    <col min="10" max="10" width="17" bestFit="1" customWidth="1"/>
    <col min="11" max="11" width="9" bestFit="1" customWidth="1"/>
    <col min="12" max="12" width="13.140625" bestFit="1" customWidth="1"/>
    <col min="13" max="13" width="15.7109375" bestFit="1" customWidth="1"/>
    <col min="14" max="14" width="16.28515625" bestFit="1" customWidth="1"/>
    <col min="15" max="15" width="13.85546875" bestFit="1" customWidth="1"/>
    <col min="16" max="16" width="10.28515625" bestFit="1" customWidth="1"/>
    <col min="17" max="17" width="9.28515625" bestFit="1" customWidth="1"/>
    <col min="18" max="18" width="8.140625" bestFit="1" customWidth="1"/>
    <col min="19" max="19" width="10.85546875" bestFit="1" customWidth="1"/>
    <col min="20" max="20" width="9.5703125" bestFit="1" customWidth="1"/>
    <col min="21" max="21" width="8" bestFit="1" customWidth="1"/>
    <col min="22" max="22" width="12" bestFit="1" customWidth="1"/>
    <col min="23" max="23" width="22" bestFit="1" customWidth="1"/>
    <col min="24" max="24" width="15.42578125" bestFit="1" customWidth="1"/>
    <col min="25" max="25" width="27.85546875" bestFit="1" customWidth="1"/>
    <col min="26" max="26" width="23.28515625" bestFit="1" customWidth="1"/>
  </cols>
  <sheetData>
    <row r="1" spans="1:26" s="34" customFormat="1" x14ac:dyDescent="0.25">
      <c r="A1" s="36"/>
      <c r="B1" s="36"/>
      <c r="C1" s="37"/>
      <c r="D1" s="37"/>
      <c r="E1" s="36"/>
      <c r="F1" s="36"/>
      <c r="G1" s="37"/>
      <c r="H1" s="36"/>
      <c r="I1" s="36"/>
      <c r="J1" s="36"/>
      <c r="K1" s="36"/>
      <c r="L1" s="43" t="s">
        <v>66</v>
      </c>
      <c r="M1" s="44"/>
      <c r="N1" s="44"/>
      <c r="O1" s="44"/>
      <c r="P1" s="45"/>
      <c r="Q1" s="46" t="s">
        <v>67</v>
      </c>
      <c r="R1" s="47"/>
      <c r="S1" s="48"/>
      <c r="T1" s="46" t="s">
        <v>68</v>
      </c>
      <c r="U1" s="47"/>
      <c r="V1" s="48"/>
      <c r="W1" s="43" t="s">
        <v>69</v>
      </c>
      <c r="X1" s="44"/>
      <c r="Y1" s="45"/>
    </row>
    <row r="2" spans="1:26" s="35" customFormat="1" ht="15.75" thickBot="1" x14ac:dyDescent="0.3">
      <c r="A2" s="38" t="s">
        <v>70</v>
      </c>
      <c r="B2" s="38" t="s">
        <v>71</v>
      </c>
      <c r="C2" s="38" t="s">
        <v>72</v>
      </c>
      <c r="D2" s="38" t="s">
        <v>73</v>
      </c>
      <c r="E2" s="39" t="s">
        <v>74</v>
      </c>
      <c r="F2" s="39" t="s">
        <v>75</v>
      </c>
      <c r="G2" s="38" t="s">
        <v>76</v>
      </c>
      <c r="H2" s="39" t="s">
        <v>77</v>
      </c>
      <c r="I2" s="39" t="s">
        <v>78</v>
      </c>
      <c r="J2" s="39" t="s">
        <v>79</v>
      </c>
      <c r="K2" s="39" t="s">
        <v>80</v>
      </c>
      <c r="L2" s="39" t="s">
        <v>81</v>
      </c>
      <c r="M2" s="39" t="s">
        <v>82</v>
      </c>
      <c r="N2" s="39" t="s">
        <v>83</v>
      </c>
      <c r="O2" s="39" t="s">
        <v>84</v>
      </c>
      <c r="P2" s="39" t="s">
        <v>85</v>
      </c>
      <c r="Q2" s="39" t="s">
        <v>86</v>
      </c>
      <c r="R2" s="39" t="s">
        <v>87</v>
      </c>
      <c r="S2" s="39" t="s">
        <v>88</v>
      </c>
      <c r="T2" s="39" t="s">
        <v>89</v>
      </c>
      <c r="U2" s="39" t="s">
        <v>90</v>
      </c>
      <c r="V2" s="39" t="s">
        <v>88</v>
      </c>
      <c r="W2" s="39" t="s">
        <v>91</v>
      </c>
      <c r="X2" s="39" t="s">
        <v>92</v>
      </c>
      <c r="Y2" s="39" t="s">
        <v>93</v>
      </c>
      <c r="Z2" s="35" t="s">
        <v>110</v>
      </c>
    </row>
    <row r="3" spans="1:26" x14ac:dyDescent="0.25">
      <c r="A3" t="s">
        <v>95</v>
      </c>
      <c r="B3" t="s">
        <v>96</v>
      </c>
      <c r="C3" t="s">
        <v>97</v>
      </c>
      <c r="D3" t="s">
        <v>98</v>
      </c>
      <c r="E3" t="s">
        <v>99</v>
      </c>
      <c r="F3" t="s">
        <v>100</v>
      </c>
      <c r="G3" t="s">
        <v>101</v>
      </c>
      <c r="H3" t="s">
        <v>102</v>
      </c>
      <c r="J3" t="s">
        <v>103</v>
      </c>
      <c r="K3" t="s">
        <v>104</v>
      </c>
      <c r="L3" t="s">
        <v>105</v>
      </c>
      <c r="M3" t="s">
        <v>106</v>
      </c>
      <c r="N3" t="s">
        <v>22</v>
      </c>
      <c r="O3" t="s">
        <v>107</v>
      </c>
      <c r="P3" t="s">
        <v>108</v>
      </c>
      <c r="T3">
        <v>0</v>
      </c>
      <c r="U3">
        <v>0</v>
      </c>
      <c r="V3">
        <f>'WP Gas Calcs 1.2gpm base'!E19</f>
        <v>18.693242568000002</v>
      </c>
      <c r="W3" s="40">
        <v>46</v>
      </c>
      <c r="X3" s="40">
        <v>68</v>
      </c>
      <c r="Y3" s="40">
        <f>X3-W3</f>
        <v>22</v>
      </c>
      <c r="Z3">
        <f>'WP Gas Calcs 1.2gpm base'!I19</f>
        <v>2847</v>
      </c>
    </row>
    <row r="4" spans="1:26" x14ac:dyDescent="0.25">
      <c r="A4" t="s">
        <v>95</v>
      </c>
      <c r="B4" t="s">
        <v>96</v>
      </c>
      <c r="C4" t="s">
        <v>97</v>
      </c>
      <c r="D4" t="s">
        <v>98</v>
      </c>
      <c r="E4" t="s">
        <v>99</v>
      </c>
      <c r="F4" t="s">
        <v>100</v>
      </c>
      <c r="G4" t="s">
        <v>101</v>
      </c>
      <c r="H4" t="s">
        <v>102</v>
      </c>
      <c r="J4" t="s">
        <v>103</v>
      </c>
      <c r="K4" t="s">
        <v>104</v>
      </c>
      <c r="L4" t="s">
        <v>105</v>
      </c>
      <c r="M4" t="s">
        <v>106</v>
      </c>
      <c r="N4" t="s">
        <v>23</v>
      </c>
      <c r="O4" t="s">
        <v>107</v>
      </c>
      <c r="P4" t="s">
        <v>108</v>
      </c>
      <c r="T4">
        <v>0</v>
      </c>
      <c r="U4">
        <v>0</v>
      </c>
      <c r="V4">
        <f>'WP Gas Calcs 1.2gpm base'!E20</f>
        <v>16.934229312000003</v>
      </c>
      <c r="W4" s="40">
        <v>46</v>
      </c>
      <c r="X4" s="40">
        <v>68</v>
      </c>
      <c r="Y4" s="40">
        <f t="shared" ref="Y4:Y34" si="0">X4-W4</f>
        <v>22</v>
      </c>
      <c r="Z4">
        <f>'WP Gas Calcs 1.2gpm base'!I20</f>
        <v>2847</v>
      </c>
    </row>
    <row r="5" spans="1:26" x14ac:dyDescent="0.25">
      <c r="A5" t="s">
        <v>95</v>
      </c>
      <c r="B5" t="s">
        <v>96</v>
      </c>
      <c r="C5" t="s">
        <v>97</v>
      </c>
      <c r="D5" t="s">
        <v>98</v>
      </c>
      <c r="E5" t="s">
        <v>99</v>
      </c>
      <c r="F5" t="s">
        <v>100</v>
      </c>
      <c r="G5" t="s">
        <v>101</v>
      </c>
      <c r="H5" t="s">
        <v>102</v>
      </c>
      <c r="J5" t="s">
        <v>103</v>
      </c>
      <c r="K5" t="s">
        <v>104</v>
      </c>
      <c r="L5" t="s">
        <v>105</v>
      </c>
      <c r="M5" t="s">
        <v>106</v>
      </c>
      <c r="N5" t="s">
        <v>24</v>
      </c>
      <c r="O5" t="s">
        <v>107</v>
      </c>
      <c r="P5" t="s">
        <v>108</v>
      </c>
      <c r="T5">
        <v>0</v>
      </c>
      <c r="U5">
        <v>0</v>
      </c>
      <c r="V5">
        <f>'WP Gas Calcs 1.2gpm base'!E21</f>
        <v>16.993856879999999</v>
      </c>
      <c r="W5" s="40">
        <v>46</v>
      </c>
      <c r="X5" s="40">
        <v>68</v>
      </c>
      <c r="Y5" s="40">
        <f t="shared" si="0"/>
        <v>22</v>
      </c>
      <c r="Z5">
        <f>'WP Gas Calcs 1.2gpm base'!I21</f>
        <v>2847</v>
      </c>
    </row>
    <row r="6" spans="1:26" x14ac:dyDescent="0.25">
      <c r="A6" t="s">
        <v>95</v>
      </c>
      <c r="B6" t="s">
        <v>96</v>
      </c>
      <c r="C6" t="s">
        <v>97</v>
      </c>
      <c r="D6" t="s">
        <v>98</v>
      </c>
      <c r="E6" t="s">
        <v>99</v>
      </c>
      <c r="F6" t="s">
        <v>100</v>
      </c>
      <c r="G6" t="s">
        <v>101</v>
      </c>
      <c r="H6" t="s">
        <v>102</v>
      </c>
      <c r="J6" t="s">
        <v>103</v>
      </c>
      <c r="K6" t="s">
        <v>104</v>
      </c>
      <c r="L6" t="s">
        <v>105</v>
      </c>
      <c r="M6" t="s">
        <v>106</v>
      </c>
      <c r="N6" t="s">
        <v>26</v>
      </c>
      <c r="O6" t="s">
        <v>107</v>
      </c>
      <c r="P6" t="s">
        <v>108</v>
      </c>
      <c r="T6">
        <v>0</v>
      </c>
      <c r="U6">
        <v>0</v>
      </c>
      <c r="V6">
        <f>'WP Gas Calcs 1.2gpm base'!E22</f>
        <v>16.278326064000002</v>
      </c>
      <c r="W6" s="40">
        <v>46</v>
      </c>
      <c r="X6" s="40">
        <v>68</v>
      </c>
      <c r="Y6" s="40">
        <f t="shared" si="0"/>
        <v>22</v>
      </c>
      <c r="Z6">
        <f>'WP Gas Calcs 1.2gpm base'!I22</f>
        <v>2847</v>
      </c>
    </row>
    <row r="7" spans="1:26" x14ac:dyDescent="0.25">
      <c r="A7" t="s">
        <v>95</v>
      </c>
      <c r="B7" t="s">
        <v>96</v>
      </c>
      <c r="C7" t="s">
        <v>97</v>
      </c>
      <c r="D7" t="s">
        <v>98</v>
      </c>
      <c r="E7" t="s">
        <v>99</v>
      </c>
      <c r="F7" t="s">
        <v>100</v>
      </c>
      <c r="G7" t="s">
        <v>101</v>
      </c>
      <c r="H7" t="s">
        <v>102</v>
      </c>
      <c r="J7" t="s">
        <v>103</v>
      </c>
      <c r="K7" t="s">
        <v>104</v>
      </c>
      <c r="L7" t="s">
        <v>105</v>
      </c>
      <c r="M7" t="s">
        <v>106</v>
      </c>
      <c r="N7" t="s">
        <v>27</v>
      </c>
      <c r="O7" t="s">
        <v>107</v>
      </c>
      <c r="P7" t="s">
        <v>108</v>
      </c>
      <c r="T7">
        <v>0</v>
      </c>
      <c r="U7">
        <v>0</v>
      </c>
      <c r="V7">
        <f>'WP Gas Calcs 1.2gpm base'!E23</f>
        <v>17.381436072</v>
      </c>
      <c r="W7" s="40">
        <v>46</v>
      </c>
      <c r="X7" s="40">
        <v>68</v>
      </c>
      <c r="Y7" s="40">
        <f t="shared" si="0"/>
        <v>22</v>
      </c>
      <c r="Z7">
        <f>'WP Gas Calcs 1.2gpm base'!I23</f>
        <v>2847</v>
      </c>
    </row>
    <row r="8" spans="1:26" x14ac:dyDescent="0.25">
      <c r="A8" t="s">
        <v>95</v>
      </c>
      <c r="B8" t="s">
        <v>96</v>
      </c>
      <c r="C8" t="s">
        <v>97</v>
      </c>
      <c r="D8" t="s">
        <v>98</v>
      </c>
      <c r="E8" t="s">
        <v>99</v>
      </c>
      <c r="F8" t="s">
        <v>100</v>
      </c>
      <c r="G8" t="s">
        <v>101</v>
      </c>
      <c r="H8" t="s">
        <v>102</v>
      </c>
      <c r="J8" t="s">
        <v>103</v>
      </c>
      <c r="K8" t="s">
        <v>104</v>
      </c>
      <c r="L8" t="s">
        <v>105</v>
      </c>
      <c r="M8" t="s">
        <v>106</v>
      </c>
      <c r="N8" t="s">
        <v>29</v>
      </c>
      <c r="O8" t="s">
        <v>107</v>
      </c>
      <c r="P8" t="s">
        <v>108</v>
      </c>
      <c r="T8">
        <v>0</v>
      </c>
      <c r="U8">
        <v>0</v>
      </c>
      <c r="V8">
        <f>'WP Gas Calcs 1.2gpm base'!E24</f>
        <v>15.592609031999999</v>
      </c>
      <c r="W8" s="40">
        <v>46</v>
      </c>
      <c r="X8" s="40">
        <v>68</v>
      </c>
      <c r="Y8" s="40">
        <f t="shared" si="0"/>
        <v>22</v>
      </c>
      <c r="Z8">
        <f>'WP Gas Calcs 1.2gpm base'!I24</f>
        <v>2847</v>
      </c>
    </row>
    <row r="9" spans="1:26" x14ac:dyDescent="0.25">
      <c r="A9" t="s">
        <v>95</v>
      </c>
      <c r="B9" t="s">
        <v>96</v>
      </c>
      <c r="C9" t="s">
        <v>97</v>
      </c>
      <c r="D9" t="s">
        <v>98</v>
      </c>
      <c r="E9" t="s">
        <v>99</v>
      </c>
      <c r="F9" t="s">
        <v>100</v>
      </c>
      <c r="G9" t="s">
        <v>101</v>
      </c>
      <c r="H9" t="s">
        <v>102</v>
      </c>
      <c r="J9" t="s">
        <v>103</v>
      </c>
      <c r="K9" t="s">
        <v>104</v>
      </c>
      <c r="L9" t="s">
        <v>105</v>
      </c>
      <c r="M9" t="s">
        <v>106</v>
      </c>
      <c r="N9" t="s">
        <v>31</v>
      </c>
      <c r="O9" t="s">
        <v>107</v>
      </c>
      <c r="P9" t="s">
        <v>108</v>
      </c>
      <c r="T9">
        <v>0</v>
      </c>
      <c r="U9">
        <v>0</v>
      </c>
      <c r="V9">
        <f>'WP Gas Calcs 1.2gpm base'!E25</f>
        <v>15.354098759999994</v>
      </c>
      <c r="W9" s="40">
        <v>46</v>
      </c>
      <c r="X9" s="40">
        <v>68</v>
      </c>
      <c r="Y9" s="40">
        <f t="shared" si="0"/>
        <v>22</v>
      </c>
      <c r="Z9">
        <f>'WP Gas Calcs 1.2gpm base'!I25</f>
        <v>2847</v>
      </c>
    </row>
    <row r="10" spans="1:26" x14ac:dyDescent="0.25">
      <c r="A10" t="s">
        <v>95</v>
      </c>
      <c r="B10" t="s">
        <v>96</v>
      </c>
      <c r="C10" t="s">
        <v>97</v>
      </c>
      <c r="D10" t="s">
        <v>98</v>
      </c>
      <c r="E10" t="s">
        <v>99</v>
      </c>
      <c r="F10" t="s">
        <v>100</v>
      </c>
      <c r="G10" t="s">
        <v>101</v>
      </c>
      <c r="H10" t="s">
        <v>102</v>
      </c>
      <c r="J10" t="s">
        <v>103</v>
      </c>
      <c r="K10" t="s">
        <v>104</v>
      </c>
      <c r="L10" t="s">
        <v>105</v>
      </c>
      <c r="M10" t="s">
        <v>106</v>
      </c>
      <c r="N10" t="s">
        <v>32</v>
      </c>
      <c r="O10" t="s">
        <v>107</v>
      </c>
      <c r="P10" t="s">
        <v>108</v>
      </c>
      <c r="T10">
        <v>0</v>
      </c>
      <c r="U10">
        <v>0</v>
      </c>
      <c r="V10">
        <f>'WP Gas Calcs 1.2gpm base'!E26</f>
        <v>15.026147135999999</v>
      </c>
      <c r="W10" s="40">
        <v>46</v>
      </c>
      <c r="X10" s="40">
        <v>68</v>
      </c>
      <c r="Y10" s="40">
        <f t="shared" si="0"/>
        <v>22</v>
      </c>
      <c r="Z10">
        <f>'WP Gas Calcs 1.2gpm base'!I26</f>
        <v>2847</v>
      </c>
    </row>
    <row r="11" spans="1:26" x14ac:dyDescent="0.25">
      <c r="A11" t="s">
        <v>95</v>
      </c>
      <c r="B11" t="s">
        <v>96</v>
      </c>
      <c r="C11" t="s">
        <v>97</v>
      </c>
      <c r="D11" t="s">
        <v>98</v>
      </c>
      <c r="E11" t="s">
        <v>99</v>
      </c>
      <c r="F11" t="s">
        <v>100</v>
      </c>
      <c r="G11" t="s">
        <v>101</v>
      </c>
      <c r="H11" t="s">
        <v>102</v>
      </c>
      <c r="J11" t="s">
        <v>103</v>
      </c>
      <c r="K11" t="s">
        <v>104</v>
      </c>
      <c r="L11" t="s">
        <v>105</v>
      </c>
      <c r="M11" t="s">
        <v>106</v>
      </c>
      <c r="N11" t="s">
        <v>34</v>
      </c>
      <c r="O11" t="s">
        <v>107</v>
      </c>
      <c r="P11" t="s">
        <v>108</v>
      </c>
      <c r="T11">
        <v>0</v>
      </c>
      <c r="U11">
        <v>0</v>
      </c>
      <c r="V11">
        <f>'WP Gas Calcs 1.2gpm base'!E27</f>
        <v>14.996333352000004</v>
      </c>
      <c r="W11" s="40">
        <v>46</v>
      </c>
      <c r="X11" s="40">
        <v>68</v>
      </c>
      <c r="Y11" s="40">
        <f t="shared" si="0"/>
        <v>22</v>
      </c>
      <c r="Z11">
        <f>'WP Gas Calcs 1.2gpm base'!I27</f>
        <v>2847</v>
      </c>
    </row>
    <row r="12" spans="1:26" x14ac:dyDescent="0.25">
      <c r="A12" t="s">
        <v>95</v>
      </c>
      <c r="B12" t="s">
        <v>96</v>
      </c>
      <c r="C12" t="s">
        <v>97</v>
      </c>
      <c r="D12" t="s">
        <v>98</v>
      </c>
      <c r="E12" t="s">
        <v>99</v>
      </c>
      <c r="F12" t="s">
        <v>100</v>
      </c>
      <c r="G12" t="s">
        <v>101</v>
      </c>
      <c r="H12" t="s">
        <v>102</v>
      </c>
      <c r="J12" t="s">
        <v>103</v>
      </c>
      <c r="K12" t="s">
        <v>104</v>
      </c>
      <c r="L12" t="s">
        <v>105</v>
      </c>
      <c r="M12" t="s">
        <v>106</v>
      </c>
      <c r="N12" t="s">
        <v>35</v>
      </c>
      <c r="O12" t="s">
        <v>107</v>
      </c>
      <c r="P12" t="s">
        <v>108</v>
      </c>
      <c r="T12">
        <v>0</v>
      </c>
      <c r="U12">
        <v>0</v>
      </c>
      <c r="V12">
        <f>'WP Gas Calcs 1.2gpm base'!E28</f>
        <v>14.906892000000001</v>
      </c>
      <c r="W12" s="40">
        <v>46</v>
      </c>
      <c r="X12" s="40">
        <v>68</v>
      </c>
      <c r="Y12" s="40">
        <f t="shared" si="0"/>
        <v>22</v>
      </c>
      <c r="Z12">
        <f>'WP Gas Calcs 1.2gpm base'!I28</f>
        <v>2847</v>
      </c>
    </row>
    <row r="13" spans="1:26" x14ac:dyDescent="0.25">
      <c r="A13" t="s">
        <v>95</v>
      </c>
      <c r="B13" t="s">
        <v>96</v>
      </c>
      <c r="C13" t="s">
        <v>97</v>
      </c>
      <c r="D13" t="s">
        <v>98</v>
      </c>
      <c r="E13" t="s">
        <v>99</v>
      </c>
      <c r="F13" t="s">
        <v>100</v>
      </c>
      <c r="G13" t="s">
        <v>101</v>
      </c>
      <c r="H13" t="s">
        <v>102</v>
      </c>
      <c r="J13" t="s">
        <v>103</v>
      </c>
      <c r="K13" t="s">
        <v>104</v>
      </c>
      <c r="L13" t="s">
        <v>105</v>
      </c>
      <c r="M13" t="s">
        <v>106</v>
      </c>
      <c r="N13" t="s">
        <v>36</v>
      </c>
      <c r="O13" t="s">
        <v>107</v>
      </c>
      <c r="P13" t="s">
        <v>108</v>
      </c>
      <c r="T13">
        <v>0</v>
      </c>
      <c r="U13">
        <v>0</v>
      </c>
      <c r="V13">
        <f>'WP Gas Calcs 1.2gpm base'!E29</f>
        <v>15.175216055999998</v>
      </c>
      <c r="W13" s="40">
        <v>46</v>
      </c>
      <c r="X13" s="40">
        <v>68</v>
      </c>
      <c r="Y13" s="40">
        <f t="shared" si="0"/>
        <v>22</v>
      </c>
      <c r="Z13">
        <f>'WP Gas Calcs 1.2gpm base'!I29</f>
        <v>2847</v>
      </c>
    </row>
    <row r="14" spans="1:26" x14ac:dyDescent="0.25">
      <c r="A14" t="s">
        <v>95</v>
      </c>
      <c r="B14" t="s">
        <v>96</v>
      </c>
      <c r="C14" t="s">
        <v>97</v>
      </c>
      <c r="D14" t="s">
        <v>98</v>
      </c>
      <c r="E14" t="s">
        <v>99</v>
      </c>
      <c r="F14" t="s">
        <v>100</v>
      </c>
      <c r="G14" t="s">
        <v>101</v>
      </c>
      <c r="H14" t="s">
        <v>102</v>
      </c>
      <c r="J14" t="s">
        <v>103</v>
      </c>
      <c r="K14" t="s">
        <v>104</v>
      </c>
      <c r="L14" t="s">
        <v>105</v>
      </c>
      <c r="M14" t="s">
        <v>106</v>
      </c>
      <c r="N14" t="s">
        <v>37</v>
      </c>
      <c r="O14" t="s">
        <v>107</v>
      </c>
      <c r="P14" t="s">
        <v>108</v>
      </c>
      <c r="T14">
        <v>0</v>
      </c>
      <c r="U14">
        <v>0</v>
      </c>
      <c r="V14">
        <f>'WP Gas Calcs 1.2gpm base'!E30</f>
        <v>15.860933087999999</v>
      </c>
      <c r="W14" s="40">
        <v>46</v>
      </c>
      <c r="X14" s="40">
        <v>68</v>
      </c>
      <c r="Y14" s="40">
        <f t="shared" si="0"/>
        <v>22</v>
      </c>
      <c r="Z14">
        <f>'WP Gas Calcs 1.2gpm base'!I30</f>
        <v>2847</v>
      </c>
    </row>
    <row r="15" spans="1:26" x14ac:dyDescent="0.25">
      <c r="A15" t="s">
        <v>95</v>
      </c>
      <c r="B15" t="s">
        <v>96</v>
      </c>
      <c r="C15" t="s">
        <v>97</v>
      </c>
      <c r="D15" t="s">
        <v>98</v>
      </c>
      <c r="E15" t="s">
        <v>99</v>
      </c>
      <c r="F15" t="s">
        <v>100</v>
      </c>
      <c r="G15" t="s">
        <v>101</v>
      </c>
      <c r="H15" t="s">
        <v>102</v>
      </c>
      <c r="J15" t="s">
        <v>103</v>
      </c>
      <c r="K15" t="s">
        <v>104</v>
      </c>
      <c r="L15" t="s">
        <v>105</v>
      </c>
      <c r="M15" t="s">
        <v>106</v>
      </c>
      <c r="N15" t="s">
        <v>39</v>
      </c>
      <c r="O15" t="s">
        <v>107</v>
      </c>
      <c r="P15" t="s">
        <v>108</v>
      </c>
      <c r="T15">
        <v>0</v>
      </c>
      <c r="U15">
        <v>0</v>
      </c>
      <c r="V15">
        <f>'WP Gas Calcs 1.2gpm base'!E31</f>
        <v>14.906892000000001</v>
      </c>
      <c r="W15" s="40">
        <v>46</v>
      </c>
      <c r="X15" s="40">
        <v>68</v>
      </c>
      <c r="Y15" s="40">
        <f t="shared" si="0"/>
        <v>22</v>
      </c>
      <c r="Z15">
        <f>'WP Gas Calcs 1.2gpm base'!I31</f>
        <v>2847</v>
      </c>
    </row>
    <row r="16" spans="1:26" x14ac:dyDescent="0.25">
      <c r="A16" t="s">
        <v>95</v>
      </c>
      <c r="B16" t="s">
        <v>96</v>
      </c>
      <c r="C16" t="s">
        <v>97</v>
      </c>
      <c r="D16" t="s">
        <v>98</v>
      </c>
      <c r="E16" t="s">
        <v>99</v>
      </c>
      <c r="F16" t="s">
        <v>100</v>
      </c>
      <c r="G16" t="s">
        <v>101</v>
      </c>
      <c r="H16" t="s">
        <v>102</v>
      </c>
      <c r="J16" t="s">
        <v>103</v>
      </c>
      <c r="K16" t="s">
        <v>104</v>
      </c>
      <c r="L16" t="s">
        <v>105</v>
      </c>
      <c r="M16" t="s">
        <v>106</v>
      </c>
      <c r="N16" t="s">
        <v>40</v>
      </c>
      <c r="O16" t="s">
        <v>107</v>
      </c>
      <c r="P16" t="s">
        <v>108</v>
      </c>
      <c r="T16">
        <v>0</v>
      </c>
      <c r="U16">
        <v>0</v>
      </c>
      <c r="V16">
        <f>'WP Gas Calcs 1.2gpm base'!E32</f>
        <v>15.324284975999998</v>
      </c>
      <c r="W16" s="40">
        <v>46</v>
      </c>
      <c r="X16" s="40">
        <v>68</v>
      </c>
      <c r="Y16" s="40">
        <f t="shared" si="0"/>
        <v>22</v>
      </c>
      <c r="Z16">
        <f>'WP Gas Calcs 1.2gpm base'!I32</f>
        <v>2847</v>
      </c>
    </row>
    <row r="17" spans="1:26" x14ac:dyDescent="0.25">
      <c r="A17" t="s">
        <v>95</v>
      </c>
      <c r="B17" t="s">
        <v>96</v>
      </c>
      <c r="C17" t="s">
        <v>97</v>
      </c>
      <c r="D17" t="s">
        <v>98</v>
      </c>
      <c r="E17" t="s">
        <v>99</v>
      </c>
      <c r="F17" t="s">
        <v>100</v>
      </c>
      <c r="G17" t="s">
        <v>101</v>
      </c>
      <c r="H17" t="s">
        <v>102</v>
      </c>
      <c r="J17" t="s">
        <v>103</v>
      </c>
      <c r="K17" t="s">
        <v>104</v>
      </c>
      <c r="L17" t="s">
        <v>105</v>
      </c>
      <c r="M17" t="s">
        <v>106</v>
      </c>
      <c r="N17" t="s">
        <v>41</v>
      </c>
      <c r="O17" t="s">
        <v>107</v>
      </c>
      <c r="P17" t="s">
        <v>108</v>
      </c>
      <c r="T17">
        <v>0</v>
      </c>
      <c r="U17">
        <v>0</v>
      </c>
      <c r="V17">
        <f>'WP Gas Calcs 1.2gpm base'!E33</f>
        <v>11.508120624</v>
      </c>
      <c r="W17" s="40">
        <v>46</v>
      </c>
      <c r="X17" s="40">
        <v>68</v>
      </c>
      <c r="Y17" s="40">
        <f t="shared" si="0"/>
        <v>22</v>
      </c>
      <c r="Z17">
        <f>'WP Gas Calcs 1.2gpm base'!I33</f>
        <v>2847</v>
      </c>
    </row>
    <row r="18" spans="1:26" x14ac:dyDescent="0.25">
      <c r="A18" t="s">
        <v>95</v>
      </c>
      <c r="B18" t="s">
        <v>96</v>
      </c>
      <c r="C18" t="s">
        <v>97</v>
      </c>
      <c r="D18" t="s">
        <v>98</v>
      </c>
      <c r="E18" t="s">
        <v>99</v>
      </c>
      <c r="F18" t="s">
        <v>100</v>
      </c>
      <c r="G18" t="s">
        <v>101</v>
      </c>
      <c r="H18" t="s">
        <v>102</v>
      </c>
      <c r="J18" t="s">
        <v>103</v>
      </c>
      <c r="K18" t="s">
        <v>104</v>
      </c>
      <c r="L18" t="s">
        <v>105</v>
      </c>
      <c r="M18" t="s">
        <v>106</v>
      </c>
      <c r="N18" t="s">
        <v>42</v>
      </c>
      <c r="O18" t="s">
        <v>107</v>
      </c>
      <c r="P18" t="s">
        <v>108</v>
      </c>
      <c r="T18">
        <v>0</v>
      </c>
      <c r="U18">
        <v>0</v>
      </c>
      <c r="V18">
        <f>'WP Gas Calcs 1.2gpm base'!E34</f>
        <v>18.573987432000003</v>
      </c>
      <c r="W18" s="40">
        <v>46</v>
      </c>
      <c r="X18" s="40">
        <v>68</v>
      </c>
      <c r="Y18" s="40">
        <f t="shared" si="0"/>
        <v>22</v>
      </c>
      <c r="Z18">
        <f>'WP Gas Calcs 1.2gpm base'!I34</f>
        <v>2847</v>
      </c>
    </row>
    <row r="19" spans="1:26" x14ac:dyDescent="0.25">
      <c r="A19" t="s">
        <v>94</v>
      </c>
      <c r="B19" t="s">
        <v>109</v>
      </c>
      <c r="C19" t="s">
        <v>97</v>
      </c>
      <c r="D19" t="s">
        <v>98</v>
      </c>
      <c r="E19" t="s">
        <v>99</v>
      </c>
      <c r="F19" t="s">
        <v>100</v>
      </c>
      <c r="G19" t="s">
        <v>101</v>
      </c>
      <c r="H19" t="s">
        <v>102</v>
      </c>
      <c r="J19" t="s">
        <v>103</v>
      </c>
      <c r="K19" t="s">
        <v>104</v>
      </c>
      <c r="L19" t="s">
        <v>105</v>
      </c>
      <c r="M19" t="s">
        <v>106</v>
      </c>
      <c r="N19" t="s">
        <v>22</v>
      </c>
      <c r="O19" t="s">
        <v>107</v>
      </c>
      <c r="P19" t="s">
        <v>108</v>
      </c>
      <c r="T19">
        <v>0</v>
      </c>
      <c r="U19">
        <v>0</v>
      </c>
      <c r="V19">
        <f>'WP Gas Calcs 1.2gpm base'!D19</f>
        <v>64.707378120000001</v>
      </c>
      <c r="W19" s="40">
        <v>46</v>
      </c>
      <c r="X19" s="40">
        <v>74</v>
      </c>
      <c r="Y19" s="40">
        <f t="shared" si="0"/>
        <v>28</v>
      </c>
      <c r="Z19">
        <f>'WP Gas Calcs 1.2gpm base'!H19</f>
        <v>9855</v>
      </c>
    </row>
    <row r="20" spans="1:26" x14ac:dyDescent="0.25">
      <c r="A20" t="s">
        <v>94</v>
      </c>
      <c r="B20" t="s">
        <v>109</v>
      </c>
      <c r="C20" t="s">
        <v>97</v>
      </c>
      <c r="D20" t="s">
        <v>98</v>
      </c>
      <c r="E20" t="s">
        <v>99</v>
      </c>
      <c r="F20" t="s">
        <v>100</v>
      </c>
      <c r="G20" t="s">
        <v>101</v>
      </c>
      <c r="H20" t="s">
        <v>102</v>
      </c>
      <c r="J20" t="s">
        <v>103</v>
      </c>
      <c r="K20" t="s">
        <v>104</v>
      </c>
      <c r="L20" t="s">
        <v>105</v>
      </c>
      <c r="M20" t="s">
        <v>106</v>
      </c>
      <c r="N20" t="s">
        <v>23</v>
      </c>
      <c r="O20" t="s">
        <v>107</v>
      </c>
      <c r="P20" t="s">
        <v>108</v>
      </c>
      <c r="T20">
        <v>0</v>
      </c>
      <c r="U20">
        <v>0</v>
      </c>
      <c r="V20">
        <f>'WP Gas Calcs 1.2gpm base'!D20</f>
        <v>58.618486080000004</v>
      </c>
      <c r="W20" s="40">
        <v>46</v>
      </c>
      <c r="X20" s="40">
        <v>74</v>
      </c>
      <c r="Y20" s="40">
        <f t="shared" si="0"/>
        <v>28</v>
      </c>
      <c r="Z20">
        <f>'WP Gas Calcs 1.2gpm base'!H20</f>
        <v>9855</v>
      </c>
    </row>
    <row r="21" spans="1:26" x14ac:dyDescent="0.25">
      <c r="A21" t="s">
        <v>94</v>
      </c>
      <c r="B21" t="s">
        <v>109</v>
      </c>
      <c r="C21" t="s">
        <v>97</v>
      </c>
      <c r="D21" t="s">
        <v>98</v>
      </c>
      <c r="E21" t="s">
        <v>99</v>
      </c>
      <c r="F21" t="s">
        <v>100</v>
      </c>
      <c r="G21" t="s">
        <v>101</v>
      </c>
      <c r="H21" t="s">
        <v>102</v>
      </c>
      <c r="J21" t="s">
        <v>103</v>
      </c>
      <c r="K21" t="s">
        <v>104</v>
      </c>
      <c r="L21" t="s">
        <v>105</v>
      </c>
      <c r="M21" t="s">
        <v>106</v>
      </c>
      <c r="N21" t="s">
        <v>24</v>
      </c>
      <c r="O21" t="s">
        <v>107</v>
      </c>
      <c r="P21" t="s">
        <v>108</v>
      </c>
      <c r="T21">
        <v>0</v>
      </c>
      <c r="U21">
        <v>0</v>
      </c>
      <c r="V21">
        <f>'WP Gas Calcs 1.2gpm base'!D21</f>
        <v>58.824889199999994</v>
      </c>
      <c r="W21" s="40">
        <v>46</v>
      </c>
      <c r="X21" s="40">
        <v>74</v>
      </c>
      <c r="Y21" s="40">
        <f t="shared" si="0"/>
        <v>28</v>
      </c>
      <c r="Z21">
        <f>'WP Gas Calcs 1.2gpm base'!H21</f>
        <v>9855</v>
      </c>
    </row>
    <row r="22" spans="1:26" x14ac:dyDescent="0.25">
      <c r="A22" t="s">
        <v>94</v>
      </c>
      <c r="B22" t="s">
        <v>109</v>
      </c>
      <c r="C22" t="s">
        <v>97</v>
      </c>
      <c r="D22" t="s">
        <v>98</v>
      </c>
      <c r="E22" t="s">
        <v>99</v>
      </c>
      <c r="F22" t="s">
        <v>100</v>
      </c>
      <c r="G22" t="s">
        <v>101</v>
      </c>
      <c r="H22" t="s">
        <v>102</v>
      </c>
      <c r="J22" t="s">
        <v>103</v>
      </c>
      <c r="K22" t="s">
        <v>104</v>
      </c>
      <c r="L22" t="s">
        <v>105</v>
      </c>
      <c r="M22" t="s">
        <v>106</v>
      </c>
      <c r="N22" t="s">
        <v>26</v>
      </c>
      <c r="O22" t="s">
        <v>107</v>
      </c>
      <c r="P22" t="s">
        <v>108</v>
      </c>
      <c r="T22">
        <v>0</v>
      </c>
      <c r="U22">
        <v>0</v>
      </c>
      <c r="V22">
        <f>'WP Gas Calcs 1.2gpm base'!D22</f>
        <v>56.348051759999997</v>
      </c>
      <c r="W22" s="40">
        <v>46</v>
      </c>
      <c r="X22" s="40">
        <v>74</v>
      </c>
      <c r="Y22" s="40">
        <f t="shared" si="0"/>
        <v>28</v>
      </c>
      <c r="Z22">
        <f>'WP Gas Calcs 1.2gpm base'!H22</f>
        <v>9855</v>
      </c>
    </row>
    <row r="23" spans="1:26" x14ac:dyDescent="0.25">
      <c r="A23" t="s">
        <v>94</v>
      </c>
      <c r="B23" t="s">
        <v>109</v>
      </c>
      <c r="C23" t="s">
        <v>97</v>
      </c>
      <c r="D23" t="s">
        <v>98</v>
      </c>
      <c r="E23" t="s">
        <v>99</v>
      </c>
      <c r="F23" t="s">
        <v>100</v>
      </c>
      <c r="G23" t="s">
        <v>101</v>
      </c>
      <c r="H23" t="s">
        <v>102</v>
      </c>
      <c r="J23" t="s">
        <v>103</v>
      </c>
      <c r="K23" t="s">
        <v>104</v>
      </c>
      <c r="L23" t="s">
        <v>105</v>
      </c>
      <c r="M23" t="s">
        <v>106</v>
      </c>
      <c r="N23" t="s">
        <v>27</v>
      </c>
      <c r="O23" t="s">
        <v>107</v>
      </c>
      <c r="P23" t="s">
        <v>108</v>
      </c>
      <c r="T23">
        <v>0</v>
      </c>
      <c r="U23">
        <v>0</v>
      </c>
      <c r="V23">
        <f>'WP Gas Calcs 1.2gpm base'!D23</f>
        <v>60.166509479999995</v>
      </c>
      <c r="W23" s="40">
        <v>46</v>
      </c>
      <c r="X23" s="40">
        <v>74</v>
      </c>
      <c r="Y23" s="40">
        <f t="shared" si="0"/>
        <v>28</v>
      </c>
      <c r="Z23">
        <f>'WP Gas Calcs 1.2gpm base'!H23</f>
        <v>9855</v>
      </c>
    </row>
    <row r="24" spans="1:26" x14ac:dyDescent="0.25">
      <c r="A24" t="s">
        <v>94</v>
      </c>
      <c r="B24" t="s">
        <v>109</v>
      </c>
      <c r="C24" t="s">
        <v>97</v>
      </c>
      <c r="D24" t="s">
        <v>98</v>
      </c>
      <c r="E24" t="s">
        <v>99</v>
      </c>
      <c r="F24" t="s">
        <v>100</v>
      </c>
      <c r="G24" t="s">
        <v>101</v>
      </c>
      <c r="H24" t="s">
        <v>102</v>
      </c>
      <c r="J24" t="s">
        <v>103</v>
      </c>
      <c r="K24" t="s">
        <v>104</v>
      </c>
      <c r="L24" t="s">
        <v>105</v>
      </c>
      <c r="M24" t="s">
        <v>106</v>
      </c>
      <c r="N24" t="s">
        <v>29</v>
      </c>
      <c r="O24" t="s">
        <v>107</v>
      </c>
      <c r="P24" t="s">
        <v>108</v>
      </c>
      <c r="T24">
        <v>0</v>
      </c>
      <c r="U24">
        <v>0</v>
      </c>
      <c r="V24">
        <f>'WP Gas Calcs 1.2gpm base'!D24</f>
        <v>53.974415880000002</v>
      </c>
      <c r="W24" s="40">
        <v>46</v>
      </c>
      <c r="X24" s="40">
        <v>74</v>
      </c>
      <c r="Y24" s="40">
        <f t="shared" si="0"/>
        <v>28</v>
      </c>
      <c r="Z24">
        <f>'WP Gas Calcs 1.2gpm base'!H24</f>
        <v>9855</v>
      </c>
    </row>
    <row r="25" spans="1:26" x14ac:dyDescent="0.25">
      <c r="A25" t="s">
        <v>94</v>
      </c>
      <c r="B25" t="s">
        <v>109</v>
      </c>
      <c r="C25" t="s">
        <v>97</v>
      </c>
      <c r="D25" t="s">
        <v>98</v>
      </c>
      <c r="E25" t="s">
        <v>99</v>
      </c>
      <c r="F25" t="s">
        <v>100</v>
      </c>
      <c r="G25" t="s">
        <v>101</v>
      </c>
      <c r="H25" t="s">
        <v>102</v>
      </c>
      <c r="J25" t="s">
        <v>103</v>
      </c>
      <c r="K25" t="s">
        <v>104</v>
      </c>
      <c r="L25" t="s">
        <v>105</v>
      </c>
      <c r="M25" t="s">
        <v>106</v>
      </c>
      <c r="N25" t="s">
        <v>31</v>
      </c>
      <c r="O25" t="s">
        <v>107</v>
      </c>
      <c r="P25" t="s">
        <v>108</v>
      </c>
      <c r="T25">
        <v>0</v>
      </c>
      <c r="U25">
        <v>0</v>
      </c>
      <c r="V25">
        <f>'WP Gas Calcs 1.2gpm base'!D25</f>
        <v>53.148803400000006</v>
      </c>
      <c r="W25" s="40">
        <v>46</v>
      </c>
      <c r="X25" s="40">
        <v>74</v>
      </c>
      <c r="Y25" s="40">
        <f t="shared" si="0"/>
        <v>28</v>
      </c>
      <c r="Z25">
        <f>'WP Gas Calcs 1.2gpm base'!H25</f>
        <v>9855</v>
      </c>
    </row>
    <row r="26" spans="1:26" x14ac:dyDescent="0.25">
      <c r="A26" t="s">
        <v>94</v>
      </c>
      <c r="B26" t="s">
        <v>109</v>
      </c>
      <c r="C26" t="s">
        <v>97</v>
      </c>
      <c r="D26" t="s">
        <v>98</v>
      </c>
      <c r="E26" t="s">
        <v>99</v>
      </c>
      <c r="F26" t="s">
        <v>100</v>
      </c>
      <c r="G26" t="s">
        <v>101</v>
      </c>
      <c r="H26" t="s">
        <v>102</v>
      </c>
      <c r="J26" t="s">
        <v>103</v>
      </c>
      <c r="K26" t="s">
        <v>104</v>
      </c>
      <c r="L26" t="s">
        <v>105</v>
      </c>
      <c r="M26" t="s">
        <v>106</v>
      </c>
      <c r="N26" t="s">
        <v>32</v>
      </c>
      <c r="O26" t="s">
        <v>107</v>
      </c>
      <c r="P26" t="s">
        <v>108</v>
      </c>
      <c r="T26">
        <v>0</v>
      </c>
      <c r="U26">
        <v>0</v>
      </c>
      <c r="V26">
        <f>'WP Gas Calcs 1.2gpm base'!D26</f>
        <v>52.013586239999988</v>
      </c>
      <c r="W26" s="40">
        <v>46</v>
      </c>
      <c r="X26" s="40">
        <v>74</v>
      </c>
      <c r="Y26" s="40">
        <f t="shared" si="0"/>
        <v>28</v>
      </c>
      <c r="Z26">
        <f>'WP Gas Calcs 1.2gpm base'!H26</f>
        <v>9855</v>
      </c>
    </row>
    <row r="27" spans="1:26" x14ac:dyDescent="0.25">
      <c r="A27" t="s">
        <v>94</v>
      </c>
      <c r="B27" t="s">
        <v>109</v>
      </c>
      <c r="C27" t="s">
        <v>97</v>
      </c>
      <c r="D27" t="s">
        <v>98</v>
      </c>
      <c r="E27" t="s">
        <v>99</v>
      </c>
      <c r="F27" t="s">
        <v>100</v>
      </c>
      <c r="G27" t="s">
        <v>101</v>
      </c>
      <c r="H27" t="s">
        <v>102</v>
      </c>
      <c r="J27" t="s">
        <v>103</v>
      </c>
      <c r="K27" t="s">
        <v>104</v>
      </c>
      <c r="L27" t="s">
        <v>105</v>
      </c>
      <c r="M27" t="s">
        <v>106</v>
      </c>
      <c r="N27" t="s">
        <v>34</v>
      </c>
      <c r="O27" t="s">
        <v>107</v>
      </c>
      <c r="P27" t="s">
        <v>108</v>
      </c>
      <c r="T27">
        <v>0</v>
      </c>
      <c r="U27">
        <v>0</v>
      </c>
      <c r="V27">
        <f>'WP Gas Calcs 1.2gpm base'!D27</f>
        <v>51.91038468</v>
      </c>
      <c r="W27" s="40">
        <v>46</v>
      </c>
      <c r="X27" s="40">
        <v>74</v>
      </c>
      <c r="Y27" s="40">
        <f t="shared" si="0"/>
        <v>28</v>
      </c>
      <c r="Z27">
        <f>'WP Gas Calcs 1.2gpm base'!H27</f>
        <v>9855</v>
      </c>
    </row>
    <row r="28" spans="1:26" x14ac:dyDescent="0.25">
      <c r="A28" t="s">
        <v>94</v>
      </c>
      <c r="B28" t="s">
        <v>109</v>
      </c>
      <c r="C28" t="s">
        <v>97</v>
      </c>
      <c r="D28" t="s">
        <v>98</v>
      </c>
      <c r="E28" t="s">
        <v>99</v>
      </c>
      <c r="F28" t="s">
        <v>100</v>
      </c>
      <c r="G28" t="s">
        <v>101</v>
      </c>
      <c r="H28" t="s">
        <v>102</v>
      </c>
      <c r="J28" t="s">
        <v>103</v>
      </c>
      <c r="K28" t="s">
        <v>104</v>
      </c>
      <c r="L28" t="s">
        <v>105</v>
      </c>
      <c r="M28" t="s">
        <v>106</v>
      </c>
      <c r="N28" t="s">
        <v>35</v>
      </c>
      <c r="O28" t="s">
        <v>107</v>
      </c>
      <c r="P28" t="s">
        <v>108</v>
      </c>
      <c r="T28">
        <v>0</v>
      </c>
      <c r="U28">
        <v>0</v>
      </c>
      <c r="V28">
        <f>'WP Gas Calcs 1.2gpm base'!D28</f>
        <v>51.600780000000007</v>
      </c>
      <c r="W28" s="40">
        <v>46</v>
      </c>
      <c r="X28" s="40">
        <v>74</v>
      </c>
      <c r="Y28" s="40">
        <f t="shared" si="0"/>
        <v>28</v>
      </c>
      <c r="Z28">
        <f>'WP Gas Calcs 1.2gpm base'!H28</f>
        <v>9855</v>
      </c>
    </row>
    <row r="29" spans="1:26" x14ac:dyDescent="0.25">
      <c r="A29" t="s">
        <v>94</v>
      </c>
      <c r="B29" t="s">
        <v>109</v>
      </c>
      <c r="C29" t="s">
        <v>97</v>
      </c>
      <c r="D29" t="s">
        <v>98</v>
      </c>
      <c r="E29" t="s">
        <v>99</v>
      </c>
      <c r="F29" t="s">
        <v>100</v>
      </c>
      <c r="G29" t="s">
        <v>101</v>
      </c>
      <c r="H29" t="s">
        <v>102</v>
      </c>
      <c r="J29" t="s">
        <v>103</v>
      </c>
      <c r="K29" t="s">
        <v>104</v>
      </c>
      <c r="L29" t="s">
        <v>105</v>
      </c>
      <c r="M29" t="s">
        <v>106</v>
      </c>
      <c r="N29" t="s">
        <v>36</v>
      </c>
      <c r="O29" t="s">
        <v>107</v>
      </c>
      <c r="P29" t="s">
        <v>108</v>
      </c>
      <c r="T29">
        <v>0</v>
      </c>
      <c r="U29">
        <v>0</v>
      </c>
      <c r="V29">
        <f>'WP Gas Calcs 1.2gpm base'!D29</f>
        <v>52.529594039999999</v>
      </c>
      <c r="W29" s="40">
        <v>46</v>
      </c>
      <c r="X29" s="40">
        <v>74</v>
      </c>
      <c r="Y29" s="40">
        <f t="shared" si="0"/>
        <v>28</v>
      </c>
      <c r="Z29">
        <f>'WP Gas Calcs 1.2gpm base'!H29</f>
        <v>9855</v>
      </c>
    </row>
    <row r="30" spans="1:26" x14ac:dyDescent="0.25">
      <c r="A30" t="s">
        <v>94</v>
      </c>
      <c r="B30" t="s">
        <v>109</v>
      </c>
      <c r="C30" t="s">
        <v>97</v>
      </c>
      <c r="D30" t="s">
        <v>98</v>
      </c>
      <c r="E30" t="s">
        <v>99</v>
      </c>
      <c r="F30" t="s">
        <v>100</v>
      </c>
      <c r="G30" t="s">
        <v>101</v>
      </c>
      <c r="H30" t="s">
        <v>102</v>
      </c>
      <c r="J30" t="s">
        <v>103</v>
      </c>
      <c r="K30" t="s">
        <v>104</v>
      </c>
      <c r="L30" t="s">
        <v>105</v>
      </c>
      <c r="M30" t="s">
        <v>106</v>
      </c>
      <c r="N30" t="s">
        <v>37</v>
      </c>
      <c r="O30" t="s">
        <v>107</v>
      </c>
      <c r="P30" t="s">
        <v>108</v>
      </c>
      <c r="T30">
        <v>0</v>
      </c>
      <c r="U30">
        <v>0</v>
      </c>
      <c r="V30">
        <f>'WP Gas Calcs 1.2gpm base'!D30</f>
        <v>54.903229920000001</v>
      </c>
      <c r="W30" s="40">
        <v>46</v>
      </c>
      <c r="X30" s="40">
        <v>74</v>
      </c>
      <c r="Y30" s="40">
        <f t="shared" si="0"/>
        <v>28</v>
      </c>
      <c r="Z30">
        <f>'WP Gas Calcs 1.2gpm base'!H30</f>
        <v>9855</v>
      </c>
    </row>
    <row r="31" spans="1:26" x14ac:dyDescent="0.25">
      <c r="A31" t="s">
        <v>94</v>
      </c>
      <c r="B31" t="s">
        <v>109</v>
      </c>
      <c r="C31" t="s">
        <v>97</v>
      </c>
      <c r="D31" t="s">
        <v>98</v>
      </c>
      <c r="E31" t="s">
        <v>99</v>
      </c>
      <c r="F31" t="s">
        <v>100</v>
      </c>
      <c r="G31" t="s">
        <v>101</v>
      </c>
      <c r="H31" t="s">
        <v>102</v>
      </c>
      <c r="J31" t="s">
        <v>103</v>
      </c>
      <c r="K31" t="s">
        <v>104</v>
      </c>
      <c r="L31" t="s">
        <v>105</v>
      </c>
      <c r="M31" t="s">
        <v>106</v>
      </c>
      <c r="N31" t="s">
        <v>39</v>
      </c>
      <c r="O31" t="s">
        <v>107</v>
      </c>
      <c r="P31" t="s">
        <v>108</v>
      </c>
      <c r="T31">
        <v>0</v>
      </c>
      <c r="U31">
        <v>0</v>
      </c>
      <c r="V31">
        <f>'WP Gas Calcs 1.2gpm base'!D31</f>
        <v>51.600780000000007</v>
      </c>
      <c r="W31" s="40">
        <v>46</v>
      </c>
      <c r="X31" s="40">
        <v>74</v>
      </c>
      <c r="Y31" s="40">
        <f t="shared" si="0"/>
        <v>28</v>
      </c>
      <c r="Z31">
        <f>'WP Gas Calcs 1.2gpm base'!H31</f>
        <v>9855</v>
      </c>
    </row>
    <row r="32" spans="1:26" x14ac:dyDescent="0.25">
      <c r="A32" t="s">
        <v>94</v>
      </c>
      <c r="B32" t="s">
        <v>109</v>
      </c>
      <c r="C32" t="s">
        <v>97</v>
      </c>
      <c r="D32" t="s">
        <v>98</v>
      </c>
      <c r="E32" t="s">
        <v>99</v>
      </c>
      <c r="F32" t="s">
        <v>100</v>
      </c>
      <c r="G32" t="s">
        <v>101</v>
      </c>
      <c r="H32" t="s">
        <v>102</v>
      </c>
      <c r="J32" t="s">
        <v>103</v>
      </c>
      <c r="K32" t="s">
        <v>104</v>
      </c>
      <c r="L32" t="s">
        <v>105</v>
      </c>
      <c r="M32" t="s">
        <v>106</v>
      </c>
      <c r="N32" t="s">
        <v>40</v>
      </c>
      <c r="O32" t="s">
        <v>107</v>
      </c>
      <c r="P32" t="s">
        <v>108</v>
      </c>
      <c r="T32">
        <v>0</v>
      </c>
      <c r="U32">
        <v>0</v>
      </c>
      <c r="V32">
        <f>'WP Gas Calcs 1.2gpm base'!D32</f>
        <v>53.045601839999996</v>
      </c>
      <c r="W32" s="40">
        <v>46</v>
      </c>
      <c r="X32" s="40">
        <v>74</v>
      </c>
      <c r="Y32" s="40">
        <f t="shared" si="0"/>
        <v>28</v>
      </c>
      <c r="Z32">
        <f>'WP Gas Calcs 1.2gpm base'!H32</f>
        <v>9855</v>
      </c>
    </row>
    <row r="33" spans="1:26" x14ac:dyDescent="0.25">
      <c r="A33" t="s">
        <v>94</v>
      </c>
      <c r="B33" t="s">
        <v>109</v>
      </c>
      <c r="C33" t="s">
        <v>97</v>
      </c>
      <c r="D33" t="s">
        <v>98</v>
      </c>
      <c r="E33" t="s">
        <v>99</v>
      </c>
      <c r="F33" t="s">
        <v>100</v>
      </c>
      <c r="G33" t="s">
        <v>101</v>
      </c>
      <c r="H33" t="s">
        <v>102</v>
      </c>
      <c r="J33" t="s">
        <v>103</v>
      </c>
      <c r="K33" t="s">
        <v>104</v>
      </c>
      <c r="L33" t="s">
        <v>105</v>
      </c>
      <c r="M33" t="s">
        <v>106</v>
      </c>
      <c r="N33" t="s">
        <v>41</v>
      </c>
      <c r="O33" t="s">
        <v>107</v>
      </c>
      <c r="P33" t="s">
        <v>108</v>
      </c>
      <c r="T33">
        <v>0</v>
      </c>
      <c r="U33">
        <v>0</v>
      </c>
      <c r="V33">
        <f>'WP Gas Calcs 1.2gpm base'!D33</f>
        <v>39.835802159999993</v>
      </c>
      <c r="W33" s="40">
        <v>46</v>
      </c>
      <c r="X33" s="40">
        <v>74</v>
      </c>
      <c r="Y33" s="40">
        <f t="shared" si="0"/>
        <v>28</v>
      </c>
      <c r="Z33">
        <f>'WP Gas Calcs 1.2gpm base'!H33</f>
        <v>9855</v>
      </c>
    </row>
    <row r="34" spans="1:26" x14ac:dyDescent="0.25">
      <c r="A34" t="s">
        <v>94</v>
      </c>
      <c r="B34" t="s">
        <v>109</v>
      </c>
      <c r="C34" t="s">
        <v>97</v>
      </c>
      <c r="D34" t="s">
        <v>98</v>
      </c>
      <c r="E34" t="s">
        <v>99</v>
      </c>
      <c r="F34" t="s">
        <v>100</v>
      </c>
      <c r="G34" t="s">
        <v>101</v>
      </c>
      <c r="H34" t="s">
        <v>102</v>
      </c>
      <c r="J34" t="s">
        <v>103</v>
      </c>
      <c r="K34" t="s">
        <v>104</v>
      </c>
      <c r="L34" t="s">
        <v>105</v>
      </c>
      <c r="M34" t="s">
        <v>106</v>
      </c>
      <c r="N34" t="s">
        <v>42</v>
      </c>
      <c r="O34" t="s">
        <v>107</v>
      </c>
      <c r="P34" t="s">
        <v>108</v>
      </c>
      <c r="T34">
        <v>0</v>
      </c>
      <c r="U34">
        <v>0</v>
      </c>
      <c r="V34">
        <f>'WP Gas Calcs 1.2gpm base'!D34</f>
        <v>64.294571880000007</v>
      </c>
      <c r="W34" s="40">
        <v>46</v>
      </c>
      <c r="X34" s="40">
        <v>74</v>
      </c>
      <c r="Y34" s="40">
        <f t="shared" si="0"/>
        <v>28</v>
      </c>
      <c r="Z34">
        <f>'WP Gas Calcs 1.2gpm base'!H34</f>
        <v>9855</v>
      </c>
    </row>
  </sheetData>
  <mergeCells count="4">
    <mergeCell ref="L1:P1"/>
    <mergeCell ref="Q1:S1"/>
    <mergeCell ref="T1:V1"/>
    <mergeCell ref="W1:Y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4C40F-BAF6-48D2-917E-4719DEC200F9}">
  <dimension ref="A1:V39"/>
  <sheetViews>
    <sheetView topLeftCell="A13" workbookViewId="0">
      <selection activeCell="H19" sqref="H19"/>
    </sheetView>
  </sheetViews>
  <sheetFormatPr defaultRowHeight="15" x14ac:dyDescent="0.25"/>
  <cols>
    <col min="1" max="1" width="28.140625" customWidth="1"/>
    <col min="2" max="2" width="10.28515625" bestFit="1" customWidth="1"/>
    <col min="3" max="3" width="28" bestFit="1" customWidth="1"/>
    <col min="4" max="5" width="10.28515625" bestFit="1" customWidth="1"/>
    <col min="6" max="6" width="28.42578125" customWidth="1"/>
  </cols>
  <sheetData>
    <row r="1" spans="1:22" x14ac:dyDescent="0.25">
      <c r="A1" s="20" t="s">
        <v>1</v>
      </c>
      <c r="B1" s="30" t="s">
        <v>0</v>
      </c>
      <c r="C1" s="30" t="s">
        <v>4</v>
      </c>
      <c r="D1" s="30" t="s">
        <v>4</v>
      </c>
      <c r="E1" s="41" t="s">
        <v>5</v>
      </c>
      <c r="K1" s="1"/>
      <c r="T1" s="4"/>
      <c r="U1" s="4"/>
      <c r="V1" s="4"/>
    </row>
    <row r="2" spans="1:22" x14ac:dyDescent="0.25">
      <c r="A2" s="21" t="s">
        <v>2</v>
      </c>
      <c r="B2" s="31" t="s">
        <v>52</v>
      </c>
      <c r="C2" s="31" t="s">
        <v>49</v>
      </c>
      <c r="D2" s="31" t="s">
        <v>3</v>
      </c>
      <c r="E2" s="19"/>
      <c r="K2" s="2"/>
      <c r="T2" s="4"/>
      <c r="U2" s="4"/>
      <c r="V2" s="4"/>
    </row>
    <row r="3" spans="1:22" x14ac:dyDescent="0.25">
      <c r="A3" s="21" t="s">
        <v>53</v>
      </c>
      <c r="B3" s="32">
        <v>1.2</v>
      </c>
      <c r="C3" s="32">
        <v>0.75</v>
      </c>
      <c r="D3" s="32">
        <v>1.07</v>
      </c>
      <c r="E3" s="19" t="s">
        <v>9</v>
      </c>
      <c r="K3" s="2"/>
      <c r="T3" s="4"/>
      <c r="U3" s="4"/>
      <c r="V3" s="4"/>
    </row>
    <row r="4" spans="1:22" x14ac:dyDescent="0.25">
      <c r="A4" s="22" t="s">
        <v>54</v>
      </c>
      <c r="B4" s="49">
        <v>1</v>
      </c>
      <c r="C4" s="49"/>
      <c r="D4" s="49"/>
      <c r="E4" s="19" t="s">
        <v>15</v>
      </c>
      <c r="K4" s="2"/>
      <c r="T4" s="3"/>
      <c r="U4" s="4"/>
      <c r="V4" s="4"/>
    </row>
    <row r="5" spans="1:22" x14ac:dyDescent="0.25">
      <c r="A5" s="22" t="s">
        <v>55</v>
      </c>
      <c r="B5" s="23">
        <f>B3*B4*60</f>
        <v>72</v>
      </c>
      <c r="C5" s="23">
        <f>C3*B4*60</f>
        <v>45</v>
      </c>
      <c r="D5" s="23">
        <f>D3*B4*60</f>
        <v>64.2</v>
      </c>
      <c r="E5" s="19" t="s">
        <v>10</v>
      </c>
      <c r="K5" s="2"/>
      <c r="T5" s="3"/>
      <c r="U5" s="4"/>
      <c r="V5" s="4"/>
    </row>
    <row r="6" spans="1:22" x14ac:dyDescent="0.25">
      <c r="A6" s="22" t="s">
        <v>56</v>
      </c>
      <c r="B6" s="50">
        <v>365</v>
      </c>
      <c r="C6" s="50"/>
      <c r="D6" s="50"/>
      <c r="E6" s="18" t="s">
        <v>6</v>
      </c>
      <c r="K6" s="2"/>
      <c r="T6" s="3"/>
      <c r="U6" s="4"/>
      <c r="V6" s="4"/>
    </row>
    <row r="7" spans="1:22" x14ac:dyDescent="0.25">
      <c r="A7" s="22" t="s">
        <v>57</v>
      </c>
      <c r="B7" s="50">
        <v>114.1</v>
      </c>
      <c r="C7" s="50"/>
      <c r="D7" s="50"/>
      <c r="E7" s="19" t="s">
        <v>15</v>
      </c>
      <c r="K7" s="2"/>
      <c r="T7" s="3"/>
      <c r="U7" s="4"/>
      <c r="V7" s="4"/>
    </row>
    <row r="8" spans="1:22" x14ac:dyDescent="0.25">
      <c r="A8" s="22" t="s">
        <v>58</v>
      </c>
      <c r="B8" s="50">
        <v>63.3</v>
      </c>
      <c r="C8" s="50"/>
      <c r="D8" s="50"/>
      <c r="E8" s="19" t="s">
        <v>15</v>
      </c>
      <c r="K8" s="2"/>
      <c r="T8" s="4"/>
      <c r="U8" s="4"/>
      <c r="V8" s="4"/>
    </row>
    <row r="9" spans="1:22" ht="25.5" x14ac:dyDescent="0.25">
      <c r="A9" s="22" t="s">
        <v>59</v>
      </c>
      <c r="B9" s="49">
        <f>B7-B8</f>
        <v>50.8</v>
      </c>
      <c r="C9" s="49"/>
      <c r="D9" s="49"/>
      <c r="E9" s="19" t="s">
        <v>11</v>
      </c>
      <c r="K9" s="2"/>
      <c r="T9" s="4"/>
      <c r="U9" s="4"/>
      <c r="V9" s="4"/>
    </row>
    <row r="10" spans="1:22" x14ac:dyDescent="0.25">
      <c r="A10" s="22" t="s">
        <v>60</v>
      </c>
      <c r="B10" s="49">
        <v>0.7</v>
      </c>
      <c r="C10" s="49"/>
      <c r="D10" s="49"/>
      <c r="E10" s="19" t="s">
        <v>7</v>
      </c>
      <c r="K10" s="2"/>
      <c r="T10" s="4"/>
      <c r="U10" s="4"/>
      <c r="V10" s="4"/>
    </row>
    <row r="11" spans="1:22" x14ac:dyDescent="0.25">
      <c r="A11" s="22" t="s">
        <v>61</v>
      </c>
      <c r="B11" s="23">
        <f>B5*B6*B9/B10/100000*8.33</f>
        <v>158.86785600000002</v>
      </c>
      <c r="C11" s="23">
        <f>C5*B6*B9/B10/100000*8.33</f>
        <v>99.292410000000004</v>
      </c>
      <c r="D11" s="23">
        <f>D5*B6*B9/B10/100000*8.33</f>
        <v>141.6571716</v>
      </c>
      <c r="E11" s="19" t="s">
        <v>8</v>
      </c>
      <c r="K11" s="1"/>
      <c r="T11" s="4"/>
      <c r="U11" s="4"/>
      <c r="V11" s="4"/>
    </row>
    <row r="12" spans="1:22" ht="25.5" x14ac:dyDescent="0.25">
      <c r="A12" s="24" t="s">
        <v>62</v>
      </c>
      <c r="B12" s="25" t="s">
        <v>50</v>
      </c>
      <c r="C12" s="26">
        <f>B11-C11</f>
        <v>59.575446000000014</v>
      </c>
      <c r="D12" s="26">
        <f>B11-D11</f>
        <v>17.210684400000019</v>
      </c>
      <c r="E12" s="19" t="s">
        <v>12</v>
      </c>
      <c r="K12" s="1"/>
      <c r="T12" s="4"/>
      <c r="U12" s="4"/>
      <c r="V12" s="4"/>
    </row>
    <row r="13" spans="1:22" x14ac:dyDescent="0.25">
      <c r="A13" s="22" t="s">
        <v>63</v>
      </c>
      <c r="B13" s="33">
        <f>B5*B6</f>
        <v>26280</v>
      </c>
      <c r="C13" s="33">
        <f>C5*B6</f>
        <v>16425</v>
      </c>
      <c r="D13" s="33">
        <f>D5*B6</f>
        <v>23433</v>
      </c>
      <c r="E13" s="19" t="s">
        <v>14</v>
      </c>
      <c r="K13" s="1"/>
      <c r="T13" s="4"/>
      <c r="U13" s="4"/>
      <c r="V13" s="4"/>
    </row>
    <row r="14" spans="1:22" x14ac:dyDescent="0.25">
      <c r="A14" s="22" t="s">
        <v>64</v>
      </c>
      <c r="B14" s="27">
        <f>B13/748</f>
        <v>35.133689839572192</v>
      </c>
      <c r="C14" s="28">
        <f>C13/748</f>
        <v>21.958556149732619</v>
      </c>
      <c r="D14" s="28">
        <f>D13/748</f>
        <v>31.327540106951872</v>
      </c>
      <c r="E14" s="19" t="s">
        <v>13</v>
      </c>
      <c r="K14" s="1"/>
      <c r="T14" s="4"/>
      <c r="U14" s="4"/>
      <c r="V14" s="4"/>
    </row>
    <row r="15" spans="1:22" ht="15.75" thickBot="1" x14ac:dyDescent="0.3">
      <c r="A15" s="24" t="s">
        <v>65</v>
      </c>
      <c r="B15" s="25" t="s">
        <v>50</v>
      </c>
      <c r="C15" s="29">
        <f>B14-C14</f>
        <v>13.175133689839573</v>
      </c>
      <c r="D15" s="29">
        <f>B14-D14</f>
        <v>3.8061497326203195</v>
      </c>
      <c r="E15" s="13" t="s">
        <v>12</v>
      </c>
      <c r="T15" s="4"/>
      <c r="U15" s="4"/>
      <c r="V15" s="4"/>
    </row>
    <row r="16" spans="1:22" x14ac:dyDescent="0.25">
      <c r="C16" s="17"/>
    </row>
    <row r="17" spans="1:9" ht="15.75" thickBot="1" x14ac:dyDescent="0.3"/>
    <row r="18" spans="1:9" ht="77.25" thickBot="1" x14ac:dyDescent="0.3">
      <c r="A18" s="5" t="s">
        <v>16</v>
      </c>
      <c r="B18" s="6" t="s">
        <v>17</v>
      </c>
      <c r="C18" s="7" t="s">
        <v>18</v>
      </c>
      <c r="D18" s="8" t="s">
        <v>19</v>
      </c>
      <c r="E18" s="8" t="s">
        <v>20</v>
      </c>
      <c r="G18" s="42" t="s">
        <v>47</v>
      </c>
      <c r="H18" s="42" t="s">
        <v>51</v>
      </c>
      <c r="I18" s="42" t="s">
        <v>48</v>
      </c>
    </row>
    <row r="19" spans="1:9" ht="15.75" thickBot="1" x14ac:dyDescent="0.3">
      <c r="A19" s="9" t="s">
        <v>21</v>
      </c>
      <c r="B19" s="10" t="s">
        <v>22</v>
      </c>
      <c r="C19" s="11">
        <v>51.4</v>
      </c>
      <c r="D19" s="16">
        <f>G19*H19*8.33/100000/0.7*0.88</f>
        <v>64.707378120000001</v>
      </c>
      <c r="E19" s="16">
        <f>G19*I19*8.33/100000/0.7*0.88</f>
        <v>18.693242568000002</v>
      </c>
      <c r="G19">
        <f>114.1-C19</f>
        <v>62.699999999999996</v>
      </c>
      <c r="H19" s="15">
        <f>B13-C13</f>
        <v>9855</v>
      </c>
      <c r="I19" s="15">
        <f>B13-D13</f>
        <v>2847</v>
      </c>
    </row>
    <row r="20" spans="1:9" ht="15.75" thickBot="1" x14ac:dyDescent="0.3">
      <c r="A20" s="9" t="s">
        <v>21</v>
      </c>
      <c r="B20" s="10" t="s">
        <v>23</v>
      </c>
      <c r="C20" s="11">
        <v>57.3</v>
      </c>
      <c r="D20" s="16">
        <f t="shared" ref="D20:D39" si="0">G20*H20*8.33/100000/0.7*0.88</f>
        <v>58.618486080000004</v>
      </c>
      <c r="E20" s="16">
        <f t="shared" ref="E20:E39" si="1">G20*I20*8.33/100000/0.7*0.88</f>
        <v>16.934229312000003</v>
      </c>
      <c r="G20">
        <f t="shared" ref="G20:G39" si="2">114.1-C20</f>
        <v>56.8</v>
      </c>
      <c r="H20" s="15">
        <f>H19</f>
        <v>9855</v>
      </c>
      <c r="I20" s="15">
        <f>I19</f>
        <v>2847</v>
      </c>
    </row>
    <row r="21" spans="1:9" ht="15.75" thickBot="1" x14ac:dyDescent="0.3">
      <c r="A21" s="9" t="s">
        <v>21</v>
      </c>
      <c r="B21" s="10" t="s">
        <v>24</v>
      </c>
      <c r="C21" s="11">
        <v>57.1</v>
      </c>
      <c r="D21" s="16">
        <f t="shared" si="0"/>
        <v>58.824889199999994</v>
      </c>
      <c r="E21" s="16">
        <f t="shared" si="1"/>
        <v>16.993856879999999</v>
      </c>
      <c r="G21">
        <f t="shared" si="2"/>
        <v>56.999999999999993</v>
      </c>
      <c r="H21" s="15">
        <f t="shared" ref="H21:I36" si="3">H20</f>
        <v>9855</v>
      </c>
      <c r="I21" s="15">
        <f t="shared" si="3"/>
        <v>2847</v>
      </c>
    </row>
    <row r="22" spans="1:9" ht="15.75" thickBot="1" x14ac:dyDescent="0.3">
      <c r="A22" s="9" t="s">
        <v>25</v>
      </c>
      <c r="B22" s="10" t="s">
        <v>26</v>
      </c>
      <c r="C22" s="11">
        <v>59.5</v>
      </c>
      <c r="D22" s="16">
        <f t="shared" si="0"/>
        <v>56.348051759999997</v>
      </c>
      <c r="E22" s="16">
        <f t="shared" si="1"/>
        <v>16.278326064000002</v>
      </c>
      <c r="G22">
        <f t="shared" si="2"/>
        <v>54.599999999999994</v>
      </c>
      <c r="H22" s="15">
        <f t="shared" si="3"/>
        <v>9855</v>
      </c>
      <c r="I22" s="15">
        <f t="shared" si="3"/>
        <v>2847</v>
      </c>
    </row>
    <row r="23" spans="1:9" ht="15.75" thickBot="1" x14ac:dyDescent="0.3">
      <c r="A23" s="9" t="s">
        <v>25</v>
      </c>
      <c r="B23" s="10" t="s">
        <v>27</v>
      </c>
      <c r="C23" s="11">
        <v>55.8</v>
      </c>
      <c r="D23" s="16">
        <f t="shared" si="0"/>
        <v>60.166509479999995</v>
      </c>
      <c r="E23" s="16">
        <f t="shared" si="1"/>
        <v>17.381436072</v>
      </c>
      <c r="G23">
        <f t="shared" si="2"/>
        <v>58.3</v>
      </c>
      <c r="H23" s="15">
        <f t="shared" si="3"/>
        <v>9855</v>
      </c>
      <c r="I23" s="15">
        <f t="shared" si="3"/>
        <v>2847</v>
      </c>
    </row>
    <row r="24" spans="1:9" ht="15.75" thickBot="1" x14ac:dyDescent="0.3">
      <c r="A24" s="9" t="s">
        <v>28</v>
      </c>
      <c r="B24" s="10" t="s">
        <v>29</v>
      </c>
      <c r="C24" s="11">
        <v>61.8</v>
      </c>
      <c r="D24" s="16">
        <f t="shared" si="0"/>
        <v>53.974415880000002</v>
      </c>
      <c r="E24" s="16">
        <f t="shared" si="1"/>
        <v>15.592609031999999</v>
      </c>
      <c r="G24">
        <f t="shared" si="2"/>
        <v>52.3</v>
      </c>
      <c r="H24" s="15">
        <f t="shared" si="3"/>
        <v>9855</v>
      </c>
      <c r="I24" s="15">
        <f t="shared" si="3"/>
        <v>2847</v>
      </c>
    </row>
    <row r="25" spans="1:9" ht="15.75" thickBot="1" x14ac:dyDescent="0.3">
      <c r="A25" s="9" t="s">
        <v>30</v>
      </c>
      <c r="B25" s="10" t="s">
        <v>31</v>
      </c>
      <c r="C25" s="11">
        <v>62.6</v>
      </c>
      <c r="D25" s="16">
        <f t="shared" si="0"/>
        <v>53.148803400000006</v>
      </c>
      <c r="E25" s="16">
        <f t="shared" si="1"/>
        <v>15.354098759999994</v>
      </c>
      <c r="G25">
        <f t="shared" si="2"/>
        <v>51.499999999999993</v>
      </c>
      <c r="H25" s="15">
        <f t="shared" si="3"/>
        <v>9855</v>
      </c>
      <c r="I25" s="15">
        <f t="shared" si="3"/>
        <v>2847</v>
      </c>
    </row>
    <row r="26" spans="1:9" ht="15.75" thickBot="1" x14ac:dyDescent="0.3">
      <c r="A26" s="9" t="s">
        <v>28</v>
      </c>
      <c r="B26" s="10" t="s">
        <v>32</v>
      </c>
      <c r="C26" s="11">
        <v>63.7</v>
      </c>
      <c r="D26" s="16">
        <f t="shared" si="0"/>
        <v>52.013586239999988</v>
      </c>
      <c r="E26" s="16">
        <f t="shared" si="1"/>
        <v>15.026147135999999</v>
      </c>
      <c r="G26">
        <f t="shared" si="2"/>
        <v>50.399999999999991</v>
      </c>
      <c r="H26" s="15">
        <f t="shared" si="3"/>
        <v>9855</v>
      </c>
      <c r="I26" s="15">
        <f t="shared" si="3"/>
        <v>2847</v>
      </c>
    </row>
    <row r="27" spans="1:9" ht="15.75" thickBot="1" x14ac:dyDescent="0.3">
      <c r="A27" s="9" t="s">
        <v>33</v>
      </c>
      <c r="B27" s="10" t="s">
        <v>34</v>
      </c>
      <c r="C27" s="11">
        <v>63.8</v>
      </c>
      <c r="D27" s="16">
        <f t="shared" si="0"/>
        <v>51.91038468</v>
      </c>
      <c r="E27" s="16">
        <f t="shared" si="1"/>
        <v>14.996333352000004</v>
      </c>
      <c r="G27">
        <f t="shared" si="2"/>
        <v>50.3</v>
      </c>
      <c r="H27" s="15">
        <f t="shared" si="3"/>
        <v>9855</v>
      </c>
      <c r="I27" s="15">
        <f t="shared" si="3"/>
        <v>2847</v>
      </c>
    </row>
    <row r="28" spans="1:9" ht="15.75" thickBot="1" x14ac:dyDescent="0.3">
      <c r="A28" s="9" t="s">
        <v>28</v>
      </c>
      <c r="B28" s="10" t="s">
        <v>35</v>
      </c>
      <c r="C28" s="11">
        <v>64.099999999999994</v>
      </c>
      <c r="D28" s="16">
        <f t="shared" si="0"/>
        <v>51.600780000000007</v>
      </c>
      <c r="E28" s="16">
        <f t="shared" si="1"/>
        <v>14.906892000000001</v>
      </c>
      <c r="G28">
        <f t="shared" si="2"/>
        <v>50</v>
      </c>
      <c r="H28" s="15">
        <f t="shared" si="3"/>
        <v>9855</v>
      </c>
      <c r="I28" s="15">
        <f t="shared" si="3"/>
        <v>2847</v>
      </c>
    </row>
    <row r="29" spans="1:9" ht="15.75" thickBot="1" x14ac:dyDescent="0.3">
      <c r="A29" s="9" t="s">
        <v>21</v>
      </c>
      <c r="B29" s="10" t="s">
        <v>36</v>
      </c>
      <c r="C29" s="11">
        <v>63.2</v>
      </c>
      <c r="D29" s="16">
        <f t="shared" si="0"/>
        <v>52.529594039999999</v>
      </c>
      <c r="E29" s="16">
        <f t="shared" si="1"/>
        <v>15.175216055999998</v>
      </c>
      <c r="G29">
        <f t="shared" si="2"/>
        <v>50.899999999999991</v>
      </c>
      <c r="H29" s="15">
        <f t="shared" si="3"/>
        <v>9855</v>
      </c>
      <c r="I29" s="15">
        <f t="shared" si="3"/>
        <v>2847</v>
      </c>
    </row>
    <row r="30" spans="1:9" ht="15.75" thickBot="1" x14ac:dyDescent="0.3">
      <c r="A30" s="9" t="s">
        <v>21</v>
      </c>
      <c r="B30" s="10" t="s">
        <v>37</v>
      </c>
      <c r="C30" s="11">
        <v>60.9</v>
      </c>
      <c r="D30" s="16">
        <f t="shared" si="0"/>
        <v>54.903229920000001</v>
      </c>
      <c r="E30" s="16">
        <f t="shared" si="1"/>
        <v>15.860933087999999</v>
      </c>
      <c r="G30">
        <f t="shared" si="2"/>
        <v>53.199999999999996</v>
      </c>
      <c r="H30" s="15">
        <f t="shared" si="3"/>
        <v>9855</v>
      </c>
      <c r="I30" s="15">
        <f t="shared" si="3"/>
        <v>2847</v>
      </c>
    </row>
    <row r="31" spans="1:9" ht="15.75" thickBot="1" x14ac:dyDescent="0.3">
      <c r="A31" s="9" t="s">
        <v>38</v>
      </c>
      <c r="B31" s="10" t="s">
        <v>39</v>
      </c>
      <c r="C31" s="11">
        <v>64.099999999999994</v>
      </c>
      <c r="D31" s="16">
        <f t="shared" si="0"/>
        <v>51.600780000000007</v>
      </c>
      <c r="E31" s="16">
        <f t="shared" si="1"/>
        <v>14.906892000000001</v>
      </c>
      <c r="G31">
        <f t="shared" si="2"/>
        <v>50</v>
      </c>
      <c r="H31" s="15">
        <f t="shared" si="3"/>
        <v>9855</v>
      </c>
      <c r="I31" s="15">
        <f t="shared" si="3"/>
        <v>2847</v>
      </c>
    </row>
    <row r="32" spans="1:9" ht="15.75" thickBot="1" x14ac:dyDescent="0.3">
      <c r="A32" s="9" t="s">
        <v>33</v>
      </c>
      <c r="B32" s="10" t="s">
        <v>40</v>
      </c>
      <c r="C32" s="11">
        <v>62.7</v>
      </c>
      <c r="D32" s="16">
        <f t="shared" si="0"/>
        <v>53.045601839999996</v>
      </c>
      <c r="E32" s="16">
        <f t="shared" si="1"/>
        <v>15.324284975999998</v>
      </c>
      <c r="G32">
        <f t="shared" si="2"/>
        <v>51.399999999999991</v>
      </c>
      <c r="H32" s="15">
        <f t="shared" si="3"/>
        <v>9855</v>
      </c>
      <c r="I32" s="15">
        <f t="shared" si="3"/>
        <v>2847</v>
      </c>
    </row>
    <row r="33" spans="1:9" ht="15.75" thickBot="1" x14ac:dyDescent="0.3">
      <c r="A33" s="9" t="s">
        <v>33</v>
      </c>
      <c r="B33" s="10" t="s">
        <v>41</v>
      </c>
      <c r="C33" s="11">
        <v>75.5</v>
      </c>
      <c r="D33" s="16">
        <f t="shared" si="0"/>
        <v>39.835802159999993</v>
      </c>
      <c r="E33" s="16">
        <f t="shared" si="1"/>
        <v>11.508120624</v>
      </c>
      <c r="G33">
        <f t="shared" si="2"/>
        <v>38.599999999999994</v>
      </c>
      <c r="H33" s="15">
        <f t="shared" si="3"/>
        <v>9855</v>
      </c>
      <c r="I33" s="15">
        <f t="shared" si="3"/>
        <v>2847</v>
      </c>
    </row>
    <row r="34" spans="1:9" ht="15.75" thickBot="1" x14ac:dyDescent="0.3">
      <c r="A34" s="9" t="s">
        <v>38</v>
      </c>
      <c r="B34" s="10" t="s">
        <v>42</v>
      </c>
      <c r="C34" s="11">
        <v>51.8</v>
      </c>
      <c r="D34" s="16">
        <f t="shared" si="0"/>
        <v>64.294571880000007</v>
      </c>
      <c r="E34" s="16">
        <f t="shared" si="1"/>
        <v>18.573987432000003</v>
      </c>
      <c r="G34">
        <f t="shared" si="2"/>
        <v>62.3</v>
      </c>
      <c r="H34" s="15">
        <f t="shared" si="3"/>
        <v>9855</v>
      </c>
      <c r="I34" s="15">
        <f t="shared" si="3"/>
        <v>2847</v>
      </c>
    </row>
    <row r="35" spans="1:9" ht="15.75" thickBot="1" x14ac:dyDescent="0.3">
      <c r="A35" s="12" t="s">
        <v>21</v>
      </c>
      <c r="B35" s="13"/>
      <c r="C35" s="14">
        <v>57.9</v>
      </c>
      <c r="D35" s="16">
        <f t="shared" si="0"/>
        <v>57.999276720000005</v>
      </c>
      <c r="E35" s="16">
        <f t="shared" si="1"/>
        <v>16.755346608</v>
      </c>
      <c r="G35">
        <f t="shared" si="2"/>
        <v>56.199999999999996</v>
      </c>
      <c r="H35" s="15">
        <f t="shared" si="3"/>
        <v>9855</v>
      </c>
      <c r="I35" s="15">
        <f t="shared" si="3"/>
        <v>2847</v>
      </c>
    </row>
    <row r="36" spans="1:9" ht="15.75" thickBot="1" x14ac:dyDescent="0.3">
      <c r="A36" s="12" t="s">
        <v>43</v>
      </c>
      <c r="B36" s="13"/>
      <c r="C36" s="14">
        <v>62.3</v>
      </c>
      <c r="D36" s="16">
        <f t="shared" si="0"/>
        <v>53.458408080000005</v>
      </c>
      <c r="E36" s="16">
        <f t="shared" si="1"/>
        <v>15.443540112000004</v>
      </c>
      <c r="G36">
        <f t="shared" si="2"/>
        <v>51.8</v>
      </c>
      <c r="H36" s="15">
        <f t="shared" si="3"/>
        <v>9855</v>
      </c>
      <c r="I36" s="15">
        <f t="shared" si="3"/>
        <v>2847</v>
      </c>
    </row>
    <row r="37" spans="1:9" ht="15.75" thickBot="1" x14ac:dyDescent="0.3">
      <c r="A37" s="12" t="s">
        <v>44</v>
      </c>
      <c r="B37" s="13"/>
      <c r="C37" s="14">
        <v>63</v>
      </c>
      <c r="D37" s="16">
        <f t="shared" si="0"/>
        <v>52.735997159999997</v>
      </c>
      <c r="E37" s="16">
        <f t="shared" si="1"/>
        <v>15.234843623999998</v>
      </c>
      <c r="G37">
        <f t="shared" si="2"/>
        <v>51.099999999999994</v>
      </c>
      <c r="H37" s="15">
        <f t="shared" ref="H37:I39" si="4">H36</f>
        <v>9855</v>
      </c>
      <c r="I37" s="15">
        <f t="shared" si="4"/>
        <v>2847</v>
      </c>
    </row>
    <row r="38" spans="1:9" ht="15.75" thickBot="1" x14ac:dyDescent="0.3">
      <c r="A38" s="12" t="s">
        <v>45</v>
      </c>
      <c r="B38" s="13"/>
      <c r="C38" s="14">
        <v>63.4</v>
      </c>
      <c r="D38" s="16">
        <f t="shared" si="0"/>
        <v>52.323190920000002</v>
      </c>
      <c r="E38" s="16">
        <f t="shared" si="1"/>
        <v>15.115588488000002</v>
      </c>
      <c r="G38">
        <f t="shared" si="2"/>
        <v>50.699999999999996</v>
      </c>
      <c r="H38" s="15">
        <f t="shared" si="4"/>
        <v>9855</v>
      </c>
      <c r="I38" s="15">
        <f t="shared" si="4"/>
        <v>2847</v>
      </c>
    </row>
    <row r="39" spans="1:9" ht="15.75" thickBot="1" x14ac:dyDescent="0.3">
      <c r="A39" s="12" t="s">
        <v>46</v>
      </c>
      <c r="B39" s="13"/>
      <c r="C39" s="14">
        <v>60.9</v>
      </c>
      <c r="D39" s="16">
        <f t="shared" si="0"/>
        <v>54.903229920000001</v>
      </c>
      <c r="E39" s="16">
        <f t="shared" si="1"/>
        <v>15.860933087999999</v>
      </c>
      <c r="G39">
        <f t="shared" si="2"/>
        <v>53.199999999999996</v>
      </c>
      <c r="H39" s="15">
        <f t="shared" si="4"/>
        <v>9855</v>
      </c>
      <c r="I39" s="15">
        <f t="shared" si="4"/>
        <v>2847</v>
      </c>
    </row>
  </sheetData>
  <mergeCells count="6">
    <mergeCell ref="B10:D10"/>
    <mergeCell ref="B4:D4"/>
    <mergeCell ref="B6:D6"/>
    <mergeCell ref="B7:D7"/>
    <mergeCell ref="B8:D8"/>
    <mergeCell ref="B9:D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 Summary Table</vt:lpstr>
      <vt:lpstr>WP Gas Calcs 1.2gpm 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Bohn</dc:creator>
  <cp:lastModifiedBy>Marquez, Andres</cp:lastModifiedBy>
  <dcterms:created xsi:type="dcterms:W3CDTF">2018-06-22T16:20:00Z</dcterms:created>
  <dcterms:modified xsi:type="dcterms:W3CDTF">2018-12-27T17:32:58Z</dcterms:modified>
</cp:coreProperties>
</file>